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P:\VVO_UUS\2021_2027 planeerimine\AMF\TATid\SO2 TATid\2.2 KuM INSA integratsioonimeetmed\Tegevuskavad, eelarved ja kirjeldused\Muutmine 2026\"/>
    </mc:Choice>
  </mc:AlternateContent>
  <xr:revisionPtr revIDLastSave="0" documentId="13_ncr:1_{B07DF848-30E1-4E4F-BE16-CE6DD9D2A07A}" xr6:coauthVersionLast="47" xr6:coauthVersionMax="47" xr10:uidLastSave="{00000000-0000-0000-0000-000000000000}"/>
  <bookViews>
    <workbookView xWindow="-108" yWindow="-108" windowWidth="30936" windowHeight="16776" xr2:uid="{F44E54DF-444F-477C-8399-7E7CFC09B0C7}"/>
  </bookViews>
  <sheets>
    <sheet name="tegevuskava ja eelarve" sheetId="1" r:id="rId1"/>
  </sheets>
  <definedNames>
    <definedName name="_xlnm._FilterDatabase" localSheetId="0" hidden="1">'tegevuskava ja eelarve'!#REF!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 l="1"/>
  <c r="J37" i="1"/>
  <c r="J34" i="1"/>
  <c r="F59" i="1"/>
  <c r="F56" i="1"/>
  <c r="G37" i="1"/>
  <c r="F37" i="1"/>
  <c r="K37" i="1"/>
  <c r="K34" i="1"/>
  <c r="L40" i="1"/>
  <c r="N40" i="1"/>
  <c r="L62" i="1"/>
  <c r="N62" i="1"/>
  <c r="L51" i="1"/>
  <c r="N51" i="1"/>
  <c r="L50" i="1"/>
  <c r="N50" i="1"/>
  <c r="L30" i="1"/>
  <c r="N30" i="1"/>
  <c r="L29" i="1"/>
  <c r="N29" i="1"/>
  <c r="L28" i="1"/>
  <c r="L18" i="1"/>
  <c r="N18" i="1"/>
  <c r="L17" i="1"/>
  <c r="N17" i="1"/>
  <c r="L16" i="1"/>
  <c r="N16" i="1"/>
  <c r="L66" i="1"/>
  <c r="N66" i="1"/>
  <c r="L65" i="1"/>
  <c r="N65" i="1"/>
  <c r="L64" i="1"/>
  <c r="N64" i="1"/>
  <c r="L61" i="1"/>
  <c r="N61" i="1"/>
  <c r="L60" i="1"/>
  <c r="N60" i="1"/>
  <c r="M59" i="1"/>
  <c r="M56" i="1"/>
  <c r="I59" i="1"/>
  <c r="I56" i="1"/>
  <c r="H59" i="1"/>
  <c r="H56" i="1"/>
  <c r="G59" i="1"/>
  <c r="G56" i="1"/>
  <c r="E59" i="1"/>
  <c r="D67" i="1"/>
  <c r="L67" i="1"/>
  <c r="N67" i="1"/>
  <c r="L54" i="1"/>
  <c r="N54" i="1"/>
  <c r="L53" i="1"/>
  <c r="N53" i="1"/>
  <c r="L52" i="1"/>
  <c r="N52" i="1"/>
  <c r="M48" i="1"/>
  <c r="M45" i="1"/>
  <c r="K48" i="1"/>
  <c r="K45" i="1"/>
  <c r="J48" i="1"/>
  <c r="I48" i="1"/>
  <c r="I45" i="1"/>
  <c r="H48" i="1"/>
  <c r="G48" i="1"/>
  <c r="G45" i="1"/>
  <c r="F48" i="1"/>
  <c r="L49" i="1"/>
  <c r="N49" i="1"/>
  <c r="L43" i="1"/>
  <c r="N43" i="1"/>
  <c r="L39" i="1"/>
  <c r="N39" i="1"/>
  <c r="I37" i="1"/>
  <c r="K26" i="1"/>
  <c r="K23" i="1"/>
  <c r="J26" i="1"/>
  <c r="J23" i="1"/>
  <c r="J79" i="1"/>
  <c r="I26" i="1"/>
  <c r="I23" i="1"/>
  <c r="H26" i="1"/>
  <c r="H23" i="1"/>
  <c r="G26" i="1"/>
  <c r="G23" i="1"/>
  <c r="F26" i="1"/>
  <c r="F23" i="1"/>
  <c r="E26" i="1"/>
  <c r="E33" i="1"/>
  <c r="E23" i="1"/>
  <c r="L32" i="1"/>
  <c r="N32" i="1"/>
  <c r="L31" i="1"/>
  <c r="N31" i="1"/>
  <c r="N28" i="1"/>
  <c r="L27" i="1"/>
  <c r="N27" i="1"/>
  <c r="K14" i="1"/>
  <c r="K11" i="1"/>
  <c r="J14" i="1"/>
  <c r="I14" i="1"/>
  <c r="I11" i="1"/>
  <c r="H14" i="1"/>
  <c r="H11" i="1"/>
  <c r="L15" i="1"/>
  <c r="N15" i="1"/>
  <c r="L21" i="1"/>
  <c r="N21" i="1"/>
  <c r="L20" i="1"/>
  <c r="N20" i="1"/>
  <c r="L19" i="1"/>
  <c r="N19" i="1"/>
  <c r="G14" i="1"/>
  <c r="G11" i="1"/>
  <c r="F14" i="1"/>
  <c r="F11" i="1"/>
  <c r="M37" i="1"/>
  <c r="M26" i="1"/>
  <c r="M23" i="1"/>
  <c r="M14" i="1"/>
  <c r="M11" i="1"/>
  <c r="E48" i="1"/>
  <c r="E37" i="1"/>
  <c r="E34" i="1"/>
  <c r="E44" i="1"/>
  <c r="L44" i="1"/>
  <c r="N44" i="1"/>
  <c r="D14" i="1"/>
  <c r="E14" i="1"/>
  <c r="E22" i="1"/>
  <c r="L26" i="1"/>
  <c r="N26" i="1"/>
  <c r="J11" i="1"/>
  <c r="J78" i="1"/>
  <c r="J77" i="1"/>
  <c r="L38" i="1"/>
  <c r="G34" i="1"/>
  <c r="N38" i="1"/>
  <c r="I34" i="1"/>
  <c r="K56" i="1"/>
  <c r="L63" i="1"/>
  <c r="J59" i="1"/>
  <c r="L42" i="1"/>
  <c r="N42" i="1"/>
  <c r="H37" i="1"/>
  <c r="H34" i="1"/>
  <c r="L41" i="1"/>
  <c r="N41" i="1"/>
  <c r="N63" i="1"/>
  <c r="J56" i="1"/>
  <c r="H45" i="1"/>
  <c r="J45" i="1"/>
  <c r="L48" i="1"/>
  <c r="F45" i="1"/>
  <c r="E67" i="1"/>
  <c r="E56" i="1"/>
  <c r="F34" i="1"/>
  <c r="L37" i="1"/>
  <c r="N37" i="1"/>
  <c r="N48" i="1"/>
  <c r="F79" i="1"/>
  <c r="F78" i="1"/>
  <c r="F77" i="1"/>
  <c r="G79" i="1"/>
  <c r="K78" i="1"/>
  <c r="K79" i="1"/>
  <c r="G78" i="1"/>
  <c r="G77" i="1"/>
  <c r="H79" i="1"/>
  <c r="H78" i="1"/>
  <c r="H77" i="1"/>
  <c r="I78" i="1"/>
  <c r="I77" i="1"/>
  <c r="I79" i="1"/>
  <c r="D22" i="1"/>
  <c r="L22" i="1"/>
  <c r="N22" i="1"/>
  <c r="L14" i="1"/>
  <c r="L59" i="1"/>
  <c r="L33" i="1"/>
  <c r="N33" i="1"/>
  <c r="E11" i="1"/>
  <c r="L34" i="1"/>
  <c r="N34" i="1"/>
  <c r="E55" i="1"/>
  <c r="L55" i="1"/>
  <c r="N55" i="1"/>
  <c r="L23" i="1"/>
  <c r="N23" i="1"/>
  <c r="L45" i="1"/>
  <c r="N45" i="1"/>
  <c r="N59" i="1"/>
  <c r="L56" i="1"/>
  <c r="N56" i="1"/>
  <c r="K77" i="1"/>
  <c r="N14" i="1"/>
  <c r="L11" i="1"/>
  <c r="N11" i="1"/>
  <c r="D69" i="1"/>
  <c r="D11" i="1"/>
  <c r="E45" i="1"/>
  <c r="E78" i="1"/>
  <c r="E79" i="1"/>
  <c r="E77" i="1"/>
  <c r="D79" i="1"/>
  <c r="L79" i="1"/>
  <c r="D78" i="1"/>
  <c r="L78" i="1"/>
  <c r="D77" i="1"/>
  <c r="L77" i="1"/>
</calcChain>
</file>

<file path=xl/sharedStrings.xml><?xml version="1.0" encoding="utf-8"?>
<sst xmlns="http://schemas.openxmlformats.org/spreadsheetml/2006/main" count="173" uniqueCount="116">
  <si>
    <t>logo</t>
  </si>
  <si>
    <t>Tegevuskava ja eelarve</t>
  </si>
  <si>
    <t>Esitada allkirjastatult hiljemalt 15 tööpäeva jooksul pärast toetuse andmise tingimuste (TAT)/toetuslepingu kinnitamist. Tegevuskava ja eelarveridade vahelist jaotust tohib muuta kuni kaks korda aastas (taotlus esitada Siseministeeriumile 15. jaanuariks või 15. juuniks). Tegevuskava ja eelarve muutmist ei ole vaja taotleda järgmistel juhtudel:
-	eelarverida suureneb vähem kui 15% kinnitatud eelarvereale plaanitud summast;
-	eelarvereale planeeritud summa jaotus muutub aastate lõikes;
-	täpsustub tegevuste kulude detailne kirjeldus.</t>
  </si>
  <si>
    <t>Aasta</t>
  </si>
  <si>
    <t>Kokku</t>
  </si>
  <si>
    <t>Rea nr</t>
  </si>
  <si>
    <t>Projekti tegevused ja kulukohad</t>
  </si>
  <si>
    <t>Kulu detailne kirjeldus</t>
  </si>
  <si>
    <t>Abikõlblik kulu (EUR)</t>
  </si>
  <si>
    <t>Elluviija abikõlblik kulu (EUR)</t>
  </si>
  <si>
    <t>Partneri abikõlblik kulu (EUR)</t>
  </si>
  <si>
    <t>Abikõlblik kulu (elluviija+ partner)</t>
  </si>
  <si>
    <t>Projekti nimetus: Eesti keele kursused rahvusvahelise kaitse saajatele</t>
  </si>
  <si>
    <t>SFOSi kood: AMIF.1.02.23-0004</t>
  </si>
  <si>
    <t>Abikõlblikkuse periood: 01.06.2023–31.10.2029</t>
  </si>
  <si>
    <t>1.1.</t>
  </si>
  <si>
    <t xml:space="preserve">otsesed kulud </t>
  </si>
  <si>
    <t>1.1.1.</t>
  </si>
  <si>
    <t>Projektijuhi töötasu</t>
  </si>
  <si>
    <t>osakoormusega projektijuhi töötasu; projekti juhtimine - protsesside ja tegevuste planeerimine ja selle elluviimise koordineerimine, seire ja tulemuslikkuse hindamise planeerimine
ning eelarve koostamine ja täitmine, riigihangete korraldamine, partnerite ja teenuseosutajatega koostöö,  tegevuste elluviimisel toetatavate tegevuste rakendamist reguleerivatele Euroopa Liidu 
ja Eesti õigusaktidele ning sihtasutuse protseduurireeglitele ja muule dokumentatsioonile tuginemine ja vastavuse järgimine jms</t>
  </si>
  <si>
    <t>1.1.2.</t>
  </si>
  <si>
    <t>Väliste ekspertide töötasu</t>
  </si>
  <si>
    <t>väliste ekspertide tööjõukulu (hangete hindamine jms)</t>
  </si>
  <si>
    <t>1.1.3.</t>
  </si>
  <si>
    <t>Kohanemise valdkonna spetsialisti töötasu</t>
  </si>
  <si>
    <t>osakoormusega kohanemise valdkonna spetsialisti tööjõukulu; sisutegevuste praktiline ettevalmistamine ja elluviimine, kliendinõustamine, analüüside koostamine, andmekorje jms</t>
  </si>
  <si>
    <t>1.1.4.</t>
  </si>
  <si>
    <t>Personali lähetus-, koolitus- ja tervisekontrolli kulud</t>
  </si>
  <si>
    <t>projektijuhi ja kohanemise valdkonna spetsialisti lähetus-, koolitus- ja tervisekontrolli kulud</t>
  </si>
  <si>
    <t>1.1.5.</t>
  </si>
  <si>
    <t>A1-B1 keelekursuste vajaduste/mahu analüüs ja teenuse planeerimine, vajadusel teenusedisain, hangete ettevalmistamine, läbiviimine, hindamine, teenusepakkumise koordineerimine ja koostöö teenusosutajatega, vajadusel õppevahendite- ja materjalide tellimine jms</t>
  </si>
  <si>
    <t>1.1.6.</t>
  </si>
  <si>
    <t>1.1.7.</t>
  </si>
  <si>
    <t>Projekti teavitustegevus</t>
  </si>
  <si>
    <t>tegevuste eesmärgistatud elluviimiseks kommunikatsioonitegevused, teavitusmaterjalide koostamine ja tellimine,  sh ka tõlkimine, kujundus, info- ja kaasamisseminarid jms</t>
  </si>
  <si>
    <t>1.1.8.</t>
  </si>
  <si>
    <r>
      <rPr>
        <b/>
        <sz val="10"/>
        <color rgb="FF000000"/>
        <rFont val="Arial"/>
        <family val="2"/>
      </rPr>
      <t xml:space="preserve">Kaudsed kulud </t>
    </r>
    <r>
      <rPr>
        <sz val="10"/>
        <color rgb="FF000000"/>
        <rFont val="Arial"/>
        <family val="2"/>
      </rPr>
      <t xml:space="preserve"> 7% </t>
    </r>
  </si>
  <si>
    <t>Projekti nimetus: Koostöötegevused kolmandate riikide kodanike, sh rahvusvahelise kaitse saajate, ühiskondliku aktiivsuse tõstmiseks</t>
  </si>
  <si>
    <t>SFOSi kood: AMIF.1.02.23-0005</t>
  </si>
  <si>
    <t>2.1.</t>
  </si>
  <si>
    <t>otsesed kulud</t>
  </si>
  <si>
    <t>2.1.1.</t>
  </si>
  <si>
    <t xml:space="preserve">Projektijuhi töötasu </t>
  </si>
  <si>
    <t xml:space="preserve"> osakoormusega projektijuhi tööjõukulu; projekti juhtimine - protsesside ja tegevuste planeerimine ja selle elluviimise koordineerimine, seire ja tulemuslikkuse hindamise planeerimine ning eelarve koostamine ja täitmine, riigihangete korraldamine, partnerite ja teenuseosutajatega koostöö,  tegevuste elluviimisel toetatavate tegevuste rakendamist reguleerivatele Euroopa Liidu  ja Eesti õigusaktidele ning sihtasutuse protseduurireeglitele ja muule dokumentatsioonile tuginemine ja vastavuse järgimine jms</t>
  </si>
  <si>
    <t>2.1.2</t>
  </si>
  <si>
    <t>2.1.3.</t>
  </si>
  <si>
    <t>2.1.4.</t>
  </si>
  <si>
    <t>2.1.5.</t>
  </si>
  <si>
    <t>Koostöötegevuste pakkumine sihtrühmale</t>
  </si>
  <si>
    <t>koostöötegevuste pakkumise vajaduse analüüs ja tegevuste planeerimine, vajadusel tegevuste teenusdisain ja väljatöötamine ning piloteerimine, pakkumuskutsete ja/või riigihangete ettevalmistamine, läbiviimine, hindamine, teenusepakkumise koordineerimine ja koostöö teenusosutajatega, vajadusel õppevahendite- ja materjalide tellimine jms</t>
  </si>
  <si>
    <t>2.1.6.</t>
  </si>
  <si>
    <t>2.1.7.</t>
  </si>
  <si>
    <t>Kaudsed kulud 7%</t>
  </si>
  <si>
    <t>Projekti nimetus: Infoplatvormide ja digiteenuste arendamine</t>
  </si>
  <si>
    <t>SFOSi kood: AMIF.1.02.23-0007</t>
  </si>
  <si>
    <t>3.1.</t>
  </si>
  <si>
    <t>3.1.1.</t>
  </si>
  <si>
    <t xml:space="preserve"> projektijuhi tööjõukulu; projekti koordineerimine - protsesside ja tegevuste planeerimine ja selle elluviimise koordineerimine, seire ja tulemuslikkuse hindamise planeerimine ning eelarve koostamine ja täitmine, riigihangete korraldamine, partnerite ja teenuseosutajatega koostöö,  tegevuste elluviimisel toetatavate tegevuste rakendamist reguleerivate Euroopa Liidu ja Eesti õigusaktidele ning sihtasutuse protseduurireeglitele ja muule dokumentatsioonile tuginemine ja vastavuse järgimine jms</t>
  </si>
  <si>
    <t>3.1.2.</t>
  </si>
  <si>
    <t>väliste ekspertide tööjõukulu (hangete hindamine, AI konsultant jms)</t>
  </si>
  <si>
    <t>3.1.3.</t>
  </si>
  <si>
    <t>projektijuhi lähetus-, koolitus- ja tervisekontrolli kulud</t>
  </si>
  <si>
    <t>3.1.4.</t>
  </si>
  <si>
    <t>Digiplatvormide ja -teenuste uuendamine, loomine</t>
  </si>
  <si>
    <t>digiplatvormide ja -teenuste vajaduse analüüs ja tegevuste planeerimine, vajadusel teenusedisain, häkatonid vm ideekorje ja kaasamistegevused partnerite ning sihtgrupi seas, hangete ettevalmistamine, läbiviimine, hindamine, platvormide ja teenuste loomise koordineerimine ja piloteerimine, koostöö teenusosutajatega, vajadusel  kasutusjuhendite ja infomaterjalide tellimine, infotehnoloogilised arendus-, testimis- jms tegevused</t>
  </si>
  <si>
    <t>3.1.5.</t>
  </si>
  <si>
    <t>Lõimumisvaldkonna spetsialistide kompetentsi tõstmine</t>
  </si>
  <si>
    <t>3.1.6.</t>
  </si>
  <si>
    <t>3.1.7.</t>
  </si>
  <si>
    <t>4.</t>
  </si>
  <si>
    <t>Projekti nimetus:Kohalike omavalitsuste võimekuse suurendamine kolmandate riikide kodanike, sh rahvusvahelise kaitse saajate, toetamiseks ja sisserände väljakutsete lahendamiseks (teabe vahendamine ja avalike teenuste pakkumise toetamine)</t>
  </si>
  <si>
    <t>SFOSi kood: AMIF.1.02.23-0006</t>
  </si>
  <si>
    <t>4.1.</t>
  </si>
  <si>
    <t>4.1.1.</t>
  </si>
  <si>
    <t>osakoormusega projektijuhi tööjõukulu, projekti koordineerimine - protsesside ja tegevuste planeerimine ja selle elluviimise koordineerimine, seire ja tulemuslikkuse hindamise planeerimine ning eelarve koostamine ja täitmine, riigihangete korraldamine, partnerite ja teenuseosutajatega koostöö,  tegevuste elluviimisel toetatavate tegevuste rakendamist reguleerivatele Euroopa Liidu ja Eesti õigusaktidele ning sihtasutuse protseduurireeglitele ja muule dokumentatsioonile tuginemine ja vastavuse järgimine jms</t>
  </si>
  <si>
    <t>4.1.2.</t>
  </si>
  <si>
    <t>4.1.3.</t>
  </si>
  <si>
    <t>4.1.4.</t>
  </si>
  <si>
    <t>kohalike omavalitsuste võimekust suurendavate tegevuste pakkumine</t>
  </si>
  <si>
    <t xml:space="preserve">Sihtrühma (kohalike omavalitsuste ja nende allasutuste töötajad, ametnikud ja kogukondade esindajad) vajaduse analüüs ja tegevuste planeerimine, arendamine (mh vajadusel info- ja metoodilised materjalid vms) ning hangete ettevalmistamine, läbiviimine, hindamine, teenusepakkumise koordineerimine ja/või läbiviimine  jms. Tegevuste raames planeeritakse maakondlikke teabepäevi, koolitusi, koostööüritusi, töötubasid, arutelusid jms sihtrühmale. </t>
  </si>
  <si>
    <t>4.1.5.</t>
  </si>
  <si>
    <t>väliste ekspertide tööjõukulu (hangete hindamine)</t>
  </si>
  <si>
    <t>4.1.6.</t>
  </si>
  <si>
    <t>4.1.7.</t>
  </si>
  <si>
    <t>5.</t>
  </si>
  <si>
    <t>SFOSi kood: AMIF.1.02.23-0008</t>
  </si>
  <si>
    <t>Abikõlblikkuse periood: 01.10.2023–31.10.2029</t>
  </si>
  <si>
    <t>5.1.</t>
  </si>
  <si>
    <t>5.1.1.</t>
  </si>
  <si>
    <t xml:space="preserve"> Osakoormusega projektijuhi tööjõukulu, projekti juhtimine - protsesside ja tegevuste planeerimine ja selle elluviimise koordineerimine, seire ja tulemuslikkuse hindamise planeerimine ning eelarve koostamine ja täitmine, riigihangete korraldamine, partnerite ja teenuseosutajatega koostöö,  tegevuste elluviimisel toetatavate tegevuste rakendamist reguleerivatele Euroopa Liidu  ja Eesti õigusaktidele ning sihtasutuse protseduurireeglitele ja muule dokumentatsioonile tuginemine ja vastavuse järgimine jms.</t>
  </si>
  <si>
    <t>5.1.2.</t>
  </si>
  <si>
    <t>5.1.3.</t>
  </si>
  <si>
    <t>5.1.4.</t>
  </si>
  <si>
    <t>5.1.5.</t>
  </si>
  <si>
    <t>5.1.6.</t>
  </si>
  <si>
    <t>5.1.7.</t>
  </si>
  <si>
    <t>5.1.8.</t>
  </si>
  <si>
    <t>Eelarve kokku (2022-2029)</t>
  </si>
  <si>
    <t>Osa 2: Projektide finantsplaan</t>
  </si>
  <si>
    <t>Finantsallikate jaotus</t>
  </si>
  <si>
    <t>Summa</t>
  </si>
  <si>
    <t>Toetatavate projektide eelarve kokku aastate lõikes (rida 2 + rida 3)</t>
  </si>
  <si>
    <t xml:space="preserve">Toetus kokku </t>
  </si>
  <si>
    <t>2.1</t>
  </si>
  <si>
    <t>sh ISFi/AMIFi/BMVI osalus</t>
  </si>
  <si>
    <t>2.2</t>
  </si>
  <si>
    <t xml:space="preserve">sh riiklik kaasfinantseering </t>
  </si>
  <si>
    <t xml:space="preserve">A1-B1 tasemel eesti keele kursuste pakkumine rahvusvahelise kaitse saajatele </t>
  </si>
  <si>
    <t>Õppe- ja metoodiliste materjalide koostamine ning keeleõppe vahehindamine</t>
  </si>
  <si>
    <t>õppe- ja metoodiliste materjalide ülevaatamine ja uuendamine ning vajadusel uute väljatöötamine, sh selleks vajaliku hanke ettevalmistamine, läbiviimine, hindamine, koostöö teenuseosutajaga jms. keeleõppe vahehindamine, sh saadud andmete analüüs, pakkumise parendamine, kvaliteedi tagamine</t>
  </si>
  <si>
    <t xml:space="preserve">koolituste, kogemuskohtumiste, õppereiside  jms vajaduse analüüs, tegevuste planeerimine ja  korraldamine lõimumisvaldkonna spetsialistidele ning sealhulgas ka spetsialistidele, kes disainivad sihtrühmale digiplatvorme ja -teenuseid (ruumirent, koolitaja tasu, koolitusmaterjalid, toitlustus, transport, lähetuskulud jms) </t>
  </si>
  <si>
    <t>Projekti nimetus: Kohanemisprogrammi kohanemiskoolitused rahvusvahelise kaitse saajatele</t>
  </si>
  <si>
    <t>Kohanemisprogrammi kohanemiskoolituste pakkumine</t>
  </si>
  <si>
    <t xml:space="preserve">Tegevuse raames teostatakse järgmisi alategevusi: kohanemisprogrammi kohanemiskoolituste pakkumise vajaduse/mahu analüüs ja tegevuste planeerimine, vajadusel teenusedisain, hangete ettevalmistamine, läbiviimine, hindamine, teenusepakkumise koordineerimine ja koostöö teenusosutajatega, vajadusel õppevahendite- ja materjalide tellimine jms. </t>
  </si>
  <si>
    <t>Kohanemisprogrammi kohanemiskoolituste ja materjalide vahehindamine ja analüüs ning  vajadusel koolituste ja materjalide uuendamine või  uute koolituste (sh e-õppe formaatide), materjalide ettevalmistamine.</t>
  </si>
  <si>
    <t>kohanemisprogrammi kohanemiskoolituste ja materjalide vahehindamine ja analüüs ning vajadusel koolituste ja materjalide uuendamine või  uute koolituste (sh e-õppe formaatide), materjalide ettevalmistamine, sh selleks vajaliku riigihanke ettevalmistamine, läbiviimine, hindamine, koostöö teenuseosutajaga jms. Materjalide uuendamine toimub kahes etapis: 1. vahehindamine ja põhjalikum uuendamine või uute materjalide väljatöötamine planeeritakse 2026-2027.a ning seejärel peale uuendatud/uute materjalide kasutamist tehakse lähtuvalt kasutajate, teenuseosutajate jm seotud osapoolte  tagasisidest  lähtuvalt 2028.a materjalis täiendusi.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</si>
</sst>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k_r_-;\-* #,##0.00\ _k_r_-;_-* &quot;-&quot;??\ _k_r_-;_-@_-"/>
    <numFmt numFmtId="166" formatCode="&quot; &quot;#,##0.00&quot; &quot;;&quot; (&quot;#,##0.00&quot;)&quot;;&quot; -&quot;00&quot; &quot;;&quot; &quot;@&quot; &quot;"/>
  </numFmts>
  <fonts count="24">
    <font>
      <sz val="10"/>
      <name val="Arial"/>
      <charset val="186"/>
    </font>
    <font>
      <sz val="10"/>
      <name val="Arial"/>
      <charset val="186"/>
    </font>
    <font>
      <u/>
      <sz val="10"/>
      <color indexed="12"/>
      <name val="Arial"/>
      <family val="2"/>
      <charset val="186"/>
    </font>
    <font>
      <sz val="8"/>
      <name val="Arial"/>
      <family val="2"/>
      <charset val="186"/>
    </font>
    <font>
      <sz val="10"/>
      <name val="Arial"/>
      <family val="2"/>
      <charset val="186"/>
    </font>
    <font>
      <b/>
      <i/>
      <sz val="10"/>
      <name val="Arial"/>
      <family val="2"/>
      <charset val="186"/>
    </font>
    <font>
      <sz val="10"/>
      <name val="Helv"/>
    </font>
    <font>
      <sz val="10"/>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sz val="10"/>
      <color rgb="FF000000"/>
      <name val="Arial"/>
    </font>
    <font>
      <b/>
      <sz val="10"/>
      <color rgb="FF000000"/>
      <name val="Arial"/>
      <family val="2"/>
    </font>
    <font>
      <sz val="10"/>
      <color rgb="FF000000"/>
      <name val="Arial"/>
      <family val="2"/>
    </font>
    <font>
      <b/>
      <sz val="14"/>
      <color rgb="FF000000"/>
      <name val="Arial"/>
      <family val="2"/>
      <charset val="186"/>
    </font>
    <font>
      <sz val="14"/>
      <color rgb="FF000000"/>
      <name val="Arial"/>
      <family val="2"/>
      <charset val="186"/>
    </font>
    <font>
      <b/>
      <sz val="10"/>
      <color rgb="FF000000"/>
      <name val="Arial"/>
      <family val="2"/>
      <charset val="186"/>
    </font>
    <font>
      <sz val="10"/>
      <color rgb="FF000000"/>
      <name val="Arial"/>
      <charset val="186"/>
    </font>
    <font>
      <i/>
      <u/>
      <sz val="10"/>
      <color rgb="FF000000"/>
      <name val="Arial"/>
      <family val="2"/>
      <charset val="186"/>
    </font>
    <font>
      <b/>
      <i/>
      <sz val="10"/>
      <color rgb="FF000000"/>
      <name val="Arial"/>
      <family val="2"/>
    </font>
    <font>
      <b/>
      <i/>
      <sz val="10"/>
      <color rgb="FF000000"/>
      <name val="Arial"/>
      <family val="2"/>
      <charset val="186"/>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2">
    <xf numFmtId="0" fontId="0" fillId="0" borderId="0"/>
    <xf numFmtId="165" fontId="1" fillId="0" borderId="0" applyFont="0" applyFill="0" applyBorder="0" applyAlignment="0" applyProtection="0"/>
    <xf numFmtId="166" fontId="9" fillId="0" borderId="0" applyFont="0" applyFill="0" applyBorder="0" applyAlignment="0" applyProtection="0"/>
    <xf numFmtId="164" fontId="5" fillId="0" borderId="0" applyFont="0" applyFill="0" applyBorder="0" applyAlignment="0" applyProtection="0"/>
    <xf numFmtId="165" fontId="7" fillId="0" borderId="0" applyFont="0" applyFill="0" applyBorder="0" applyAlignment="0" applyProtection="0"/>
    <xf numFmtId="165" fontId="4"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xf numFmtId="0" fontId="8" fillId="0" borderId="0"/>
    <xf numFmtId="0" fontId="4" fillId="0" borderId="0"/>
    <xf numFmtId="0" fontId="9" fillId="0" borderId="0" applyNumberFormat="0" applyFont="0" applyBorder="0" applyProtection="0"/>
    <xf numFmtId="0" fontId="4" fillId="0" borderId="0"/>
    <xf numFmtId="0" fontId="9" fillId="0" borderId="0" applyNumberFormat="0" applyFont="0" applyBorder="0" applyProtection="0"/>
    <xf numFmtId="0" fontId="8" fillId="0" borderId="0"/>
    <xf numFmtId="0" fontId="10" fillId="0" borderId="0" applyNumberFormat="0" applyBorder="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4" fillId="0" borderId="0" applyFont="0" applyFill="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0" fontId="6" fillId="0" borderId="0"/>
    <xf numFmtId="0" fontId="11" fillId="0" borderId="0" applyNumberFormat="0" applyBorder="0" applyProtection="0"/>
  </cellStyleXfs>
  <cellXfs count="167">
    <xf numFmtId="0" fontId="0" fillId="0" borderId="0" xfId="0"/>
    <xf numFmtId="0" fontId="9" fillId="2" borderId="0" xfId="0" applyFont="1" applyFill="1"/>
    <xf numFmtId="0" fontId="13" fillId="0" borderId="0" xfId="0" applyFont="1"/>
    <xf numFmtId="0" fontId="14" fillId="0" borderId="0" xfId="0" applyFont="1" applyAlignment="1">
      <alignment wrapText="1"/>
    </xf>
    <xf numFmtId="3" fontId="9" fillId="0" borderId="0" xfId="0" applyNumberFormat="1" applyFont="1" applyAlignment="1">
      <alignment horizontal="right"/>
    </xf>
    <xf numFmtId="3" fontId="14" fillId="0" borderId="0" xfId="0" applyNumberFormat="1" applyFont="1"/>
    <xf numFmtId="3" fontId="9" fillId="0" borderId="0" xfId="0" applyNumberFormat="1" applyFont="1"/>
    <xf numFmtId="0" fontId="9" fillId="0" borderId="0" xfId="0" applyFont="1"/>
    <xf numFmtId="0" fontId="17" fillId="2" borderId="0" xfId="0" applyFont="1" applyFill="1"/>
    <xf numFmtId="0" fontId="13" fillId="0" borderId="0" xfId="0" applyFont="1" applyAlignment="1">
      <alignment wrapText="1"/>
    </xf>
    <xf numFmtId="49" fontId="17" fillId="2" borderId="1" xfId="0" applyNumberFormat="1" applyFont="1" applyFill="1" applyBorder="1" applyAlignment="1">
      <alignment vertical="top"/>
    </xf>
    <xf numFmtId="0" fontId="13" fillId="0" borderId="1" xfId="0" applyFont="1" applyBorder="1" applyAlignment="1">
      <alignment horizontal="center" wrapText="1"/>
    </xf>
    <xf numFmtId="0" fontId="13" fillId="0" borderId="2" xfId="0" applyFont="1" applyBorder="1" applyAlignment="1">
      <alignment horizontal="center" wrapText="1"/>
    </xf>
    <xf numFmtId="0" fontId="17" fillId="0" borderId="2" xfId="1" applyNumberFormat="1" applyFont="1" applyBorder="1" applyAlignment="1">
      <alignment horizontal="center"/>
    </xf>
    <xf numFmtId="0" fontId="13" fillId="0" borderId="2" xfId="1" applyNumberFormat="1" applyFont="1" applyBorder="1" applyAlignment="1">
      <alignment horizontal="center"/>
    </xf>
    <xf numFmtId="0" fontId="17" fillId="0" borderId="2" xfId="1" applyNumberFormat="1" applyFont="1" applyFill="1" applyBorder="1" applyAlignment="1">
      <alignment horizontal="center"/>
    </xf>
    <xf numFmtId="0" fontId="17" fillId="3" borderId="1" xfId="0" applyFont="1" applyFill="1" applyBorder="1" applyAlignment="1">
      <alignment horizontal="center" vertical="top" wrapText="1"/>
    </xf>
    <xf numFmtId="0" fontId="17" fillId="0" borderId="0" xfId="0" applyFont="1"/>
    <xf numFmtId="49" fontId="17" fillId="2" borderId="6"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3" fontId="17"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7"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0" borderId="0" xfId="0" applyFont="1" applyAlignment="1">
      <alignment horizontal="center" vertical="center" wrapText="1"/>
    </xf>
    <xf numFmtId="4" fontId="17"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4" fontId="17" fillId="2" borderId="1" xfId="0" applyNumberFormat="1" applyFont="1" applyFill="1" applyBorder="1" applyAlignment="1">
      <alignment horizontal="right" vertical="center"/>
    </xf>
    <xf numFmtId="4" fontId="17" fillId="3" borderId="1" xfId="0" applyNumberFormat="1" applyFont="1" applyFill="1" applyBorder="1" applyAlignment="1">
      <alignment horizontal="right" vertical="center"/>
    </xf>
    <xf numFmtId="4" fontId="13" fillId="3" borderId="1" xfId="0" applyNumberFormat="1" applyFont="1" applyFill="1" applyBorder="1" applyAlignment="1">
      <alignment horizontal="right" vertical="center"/>
    </xf>
    <xf numFmtId="0" fontId="9" fillId="0" borderId="0" xfId="0" applyFont="1" applyAlignment="1">
      <alignment horizontal="center"/>
    </xf>
    <xf numFmtId="16" fontId="13" fillId="2" borderId="7" xfId="0" applyNumberFormat="1" applyFont="1" applyFill="1" applyBorder="1" applyAlignment="1">
      <alignment horizontal="left" vertical="center" wrapText="1"/>
    </xf>
    <xf numFmtId="49" fontId="13" fillId="2" borderId="8" xfId="0" applyNumberFormat="1" applyFont="1" applyFill="1" applyBorder="1" applyAlignment="1">
      <alignment horizontal="left" vertical="top"/>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4" fontId="14" fillId="2" borderId="1" xfId="0" applyNumberFormat="1" applyFont="1" applyFill="1" applyBorder="1" applyAlignment="1">
      <alignment horizontal="right" vertical="center"/>
    </xf>
    <xf numFmtId="4" fontId="14" fillId="0" borderId="1" xfId="0" applyNumberFormat="1" applyFont="1" applyBorder="1" applyAlignment="1">
      <alignment horizontal="right" vertical="center"/>
    </xf>
    <xf numFmtId="4" fontId="14" fillId="3" borderId="1" xfId="0" applyNumberFormat="1" applyFont="1" applyFill="1" applyBorder="1" applyAlignment="1">
      <alignment horizontal="right" vertical="center"/>
    </xf>
    <xf numFmtId="4" fontId="14" fillId="3" borderId="1" xfId="0" applyNumberFormat="1" applyFont="1" applyFill="1" applyBorder="1" applyAlignment="1">
      <alignment vertical="center"/>
    </xf>
    <xf numFmtId="49" fontId="17" fillId="2" borderId="8" xfId="0" applyNumberFormat="1" applyFont="1" applyFill="1" applyBorder="1" applyAlignment="1">
      <alignment horizontal="left" vertical="top"/>
    </xf>
    <xf numFmtId="0" fontId="13" fillId="2" borderId="1" xfId="0" applyFont="1" applyFill="1" applyBorder="1" applyAlignment="1">
      <alignment horizontal="left" vertical="top" wrapText="1"/>
    </xf>
    <xf numFmtId="0" fontId="13" fillId="2" borderId="1" xfId="0" applyFont="1" applyFill="1" applyBorder="1" applyAlignment="1">
      <alignment vertical="top" wrapText="1"/>
    </xf>
    <xf numFmtId="0" fontId="12"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49" fontId="17" fillId="2" borderId="14" xfId="0" applyNumberFormat="1" applyFont="1" applyFill="1" applyBorder="1" applyAlignment="1">
      <alignment horizontal="left" vertical="top"/>
    </xf>
    <xf numFmtId="4" fontId="14" fillId="0" borderId="1" xfId="0" applyNumberFormat="1" applyFont="1" applyBorder="1" applyAlignment="1">
      <alignment vertical="center"/>
    </xf>
    <xf numFmtId="16" fontId="13" fillId="2" borderId="1" xfId="0" applyNumberFormat="1" applyFont="1" applyFill="1" applyBorder="1" applyAlignment="1">
      <alignment horizontal="left" vertical="center" wrapText="1"/>
    </xf>
    <xf numFmtId="4" fontId="9" fillId="0" borderId="1" xfId="0" applyNumberFormat="1" applyFont="1" applyBorder="1" applyAlignment="1">
      <alignment horizontal="right" vertical="center"/>
    </xf>
    <xf numFmtId="49" fontId="13" fillId="2" borderId="1" xfId="0" applyNumberFormat="1" applyFont="1" applyFill="1" applyBorder="1" applyAlignment="1">
      <alignment horizontal="left" vertical="top"/>
    </xf>
    <xf numFmtId="0" fontId="13" fillId="0" borderId="2" xfId="0" applyFont="1" applyBorder="1" applyAlignment="1">
      <alignment horizontal="left" vertical="top" wrapText="1"/>
    </xf>
    <xf numFmtId="4" fontId="9" fillId="3" borderId="1" xfId="0" applyNumberFormat="1" applyFont="1" applyFill="1" applyBorder="1" applyAlignment="1">
      <alignment horizontal="right" vertical="center"/>
    </xf>
    <xf numFmtId="49" fontId="17" fillId="2" borderId="1" xfId="0" applyNumberFormat="1" applyFont="1" applyFill="1" applyBorder="1" applyAlignment="1">
      <alignment horizontal="left" vertical="top"/>
    </xf>
    <xf numFmtId="0" fontId="14" fillId="0" borderId="2" xfId="0" applyFont="1" applyBorder="1" applyAlignment="1">
      <alignment horizontal="left" vertical="top" wrapText="1"/>
    </xf>
    <xf numFmtId="0" fontId="13" fillId="2" borderId="0" xfId="0" applyFont="1" applyFill="1" applyAlignment="1">
      <alignment horizontal="left" vertical="top" wrapText="1"/>
    </xf>
    <xf numFmtId="0" fontId="14" fillId="2" borderId="2" xfId="0" applyFont="1" applyFill="1" applyBorder="1" applyAlignment="1">
      <alignment horizontal="left" vertical="top" wrapText="1"/>
    </xf>
    <xf numFmtId="49" fontId="17" fillId="2" borderId="8" xfId="0" applyNumberFormat="1" applyFont="1" applyFill="1" applyBorder="1" applyAlignment="1">
      <alignment horizontal="left" vertical="center"/>
    </xf>
    <xf numFmtId="0" fontId="17" fillId="0" borderId="0" xfId="0" applyFont="1" applyAlignment="1">
      <alignment vertical="center"/>
    </xf>
    <xf numFmtId="0" fontId="13" fillId="2" borderId="2" xfId="0" applyFont="1" applyFill="1" applyBorder="1" applyAlignment="1">
      <alignment horizontal="left" vertical="top" wrapText="1"/>
    </xf>
    <xf numFmtId="49" fontId="17" fillId="2" borderId="9" xfId="0" applyNumberFormat="1" applyFont="1" applyFill="1" applyBorder="1" applyAlignment="1">
      <alignment horizontal="left" vertical="top"/>
    </xf>
    <xf numFmtId="4" fontId="13" fillId="2" borderId="1" xfId="0" applyNumberFormat="1" applyFont="1" applyFill="1" applyBorder="1" applyAlignment="1">
      <alignment horizontal="right" vertical="center"/>
    </xf>
    <xf numFmtId="49" fontId="13" fillId="2" borderId="9" xfId="0" applyNumberFormat="1" applyFont="1" applyFill="1" applyBorder="1" applyAlignment="1">
      <alignment horizontal="left" vertical="top"/>
    </xf>
    <xf numFmtId="0" fontId="14" fillId="0" borderId="0" xfId="0" applyFont="1"/>
    <xf numFmtId="4" fontId="14" fillId="0" borderId="2" xfId="0" applyNumberFormat="1" applyFont="1" applyBorder="1" applyAlignment="1">
      <alignment horizontal="right" vertical="center"/>
    </xf>
    <xf numFmtId="4" fontId="14" fillId="2" borderId="2" xfId="0" applyNumberFormat="1" applyFont="1" applyFill="1" applyBorder="1" applyAlignment="1">
      <alignment horizontal="right" vertical="center"/>
    </xf>
    <xf numFmtId="4" fontId="14" fillId="0" borderId="3" xfId="0" applyNumberFormat="1" applyFont="1" applyBorder="1" applyAlignment="1">
      <alignment horizontal="right" vertical="center"/>
    </xf>
    <xf numFmtId="4" fontId="14" fillId="3" borderId="11" xfId="0" applyNumberFormat="1" applyFont="1" applyFill="1" applyBorder="1" applyAlignment="1">
      <alignment horizontal="right" vertical="center"/>
    </xf>
    <xf numFmtId="4" fontId="14" fillId="3" borderId="11" xfId="0" applyNumberFormat="1" applyFont="1" applyFill="1" applyBorder="1" applyAlignment="1">
      <alignment vertical="center"/>
    </xf>
    <xf numFmtId="0" fontId="18" fillId="0" borderId="0" xfId="0" applyFont="1"/>
    <xf numFmtId="49" fontId="17" fillId="2" borderId="10" xfId="0" applyNumberFormat="1" applyFont="1" applyFill="1" applyBorder="1" applyAlignment="1">
      <alignment horizontal="left" vertical="top"/>
    </xf>
    <xf numFmtId="0" fontId="20" fillId="2" borderId="4" xfId="0" applyFont="1" applyFill="1" applyBorder="1" applyAlignment="1">
      <alignment horizontal="left" wrapText="1"/>
    </xf>
    <xf numFmtId="0" fontId="14" fillId="2" borderId="5" xfId="0" applyFont="1" applyFill="1" applyBorder="1" applyAlignment="1">
      <alignment horizontal="left" wrapText="1"/>
    </xf>
    <xf numFmtId="4" fontId="14" fillId="0" borderId="4" xfId="0" applyNumberFormat="1" applyFont="1" applyBorder="1" applyAlignment="1">
      <alignment horizontal="right" vertical="center"/>
    </xf>
    <xf numFmtId="4" fontId="14" fillId="0" borderId="0" xfId="0" applyNumberFormat="1" applyFont="1" applyAlignment="1">
      <alignment horizontal="right" vertical="center"/>
    </xf>
    <xf numFmtId="3" fontId="14" fillId="0" borderId="0" xfId="0" applyNumberFormat="1" applyFont="1" applyAlignment="1">
      <alignment horizontal="right" vertical="center"/>
    </xf>
    <xf numFmtId="0" fontId="17" fillId="2" borderId="0" xfId="0" applyFont="1" applyFill="1" applyAlignment="1">
      <alignment horizontal="left"/>
    </xf>
    <xf numFmtId="4" fontId="14" fillId="0" borderId="0" xfId="0" applyNumberFormat="1" applyFont="1" applyAlignment="1">
      <alignment wrapText="1"/>
    </xf>
    <xf numFmtId="49" fontId="17" fillId="2" borderId="0" xfId="0" applyNumberFormat="1" applyFont="1" applyFill="1" applyAlignment="1">
      <alignment horizontal="left" vertical="top"/>
    </xf>
    <xf numFmtId="4" fontId="14" fillId="0" borderId="0" xfId="0" applyNumberFormat="1" applyFont="1" applyAlignment="1">
      <alignment horizontal="right"/>
    </xf>
    <xf numFmtId="0" fontId="18" fillId="2" borderId="0" xfId="0" applyFont="1" applyFill="1"/>
    <xf numFmtId="0" fontId="13" fillId="0" borderId="1" xfId="0" applyFont="1" applyBorder="1" applyAlignment="1">
      <alignment horizontal="right" vertical="top" wrapText="1"/>
    </xf>
    <xf numFmtId="0" fontId="13" fillId="0" borderId="2" xfId="0" applyFont="1" applyBorder="1" applyAlignment="1">
      <alignment horizontal="right" vertical="top" wrapText="1"/>
    </xf>
    <xf numFmtId="0" fontId="17" fillId="0" borderId="1" xfId="1" applyNumberFormat="1" applyFont="1" applyFill="1" applyBorder="1" applyAlignment="1">
      <alignment horizontal="center"/>
    </xf>
    <xf numFmtId="0" fontId="17" fillId="0" borderId="1" xfId="4" applyNumberFormat="1" applyFont="1" applyBorder="1" applyAlignment="1">
      <alignment horizontal="center"/>
    </xf>
    <xf numFmtId="0" fontId="18" fillId="2" borderId="1" xfId="0" applyFont="1" applyFill="1" applyBorder="1" applyAlignment="1">
      <alignment wrapText="1"/>
    </xf>
    <xf numFmtId="0" fontId="13" fillId="0" borderId="2" xfId="0" applyFont="1" applyBorder="1" applyAlignment="1">
      <alignment horizontal="center" vertical="center" wrapText="1"/>
    </xf>
    <xf numFmtId="0" fontId="17" fillId="0" borderId="1" xfId="0" applyFont="1" applyBorder="1" applyAlignment="1">
      <alignment horizontal="center" wrapText="1"/>
    </xf>
    <xf numFmtId="0" fontId="17" fillId="0" borderId="1" xfId="0" applyFont="1" applyBorder="1" applyAlignment="1">
      <alignment wrapText="1"/>
    </xf>
    <xf numFmtId="0" fontId="17" fillId="2" borderId="1" xfId="0" applyFont="1" applyFill="1" applyBorder="1" applyAlignment="1">
      <alignment horizontal="left"/>
    </xf>
    <xf numFmtId="0" fontId="13" fillId="0" borderId="1" xfId="0" applyFont="1" applyBorder="1" applyAlignment="1">
      <alignment horizontal="left" vertical="top" wrapText="1" shrinkToFit="1"/>
    </xf>
    <xf numFmtId="4" fontId="17" fillId="0" borderId="1" xfId="0" applyNumberFormat="1" applyFont="1" applyBorder="1" applyAlignment="1">
      <alignment horizontal="right"/>
    </xf>
    <xf numFmtId="4" fontId="14" fillId="0" borderId="1" xfId="0" applyNumberFormat="1" applyFont="1" applyBorder="1" applyAlignment="1">
      <alignment horizontal="right"/>
    </xf>
    <xf numFmtId="4" fontId="17" fillId="0" borderId="1" xfId="0" applyNumberFormat="1" applyFont="1" applyBorder="1"/>
    <xf numFmtId="0" fontId="13" fillId="0" borderId="1" xfId="0" applyFont="1" applyBorder="1" applyAlignment="1">
      <alignment vertical="top" wrapText="1"/>
    </xf>
    <xf numFmtId="4" fontId="13" fillId="0" borderId="1" xfId="0" applyNumberFormat="1" applyFont="1" applyBorder="1" applyAlignment="1">
      <alignment horizontal="right"/>
    </xf>
    <xf numFmtId="49" fontId="9" fillId="2" borderId="1" xfId="0" applyNumberFormat="1" applyFont="1" applyFill="1" applyBorder="1" applyAlignment="1">
      <alignment horizontal="left"/>
    </xf>
    <xf numFmtId="0" fontId="13" fillId="0" borderId="1" xfId="0" applyFont="1" applyBorder="1" applyAlignment="1">
      <alignment horizontal="left" vertical="top" wrapText="1" indent="1" shrinkToFit="1"/>
    </xf>
    <xf numFmtId="0" fontId="14" fillId="0" borderId="1" xfId="0" applyFont="1" applyBorder="1" applyAlignment="1">
      <alignment horizontal="left" vertical="top" wrapText="1" indent="1" shrinkToFit="1"/>
    </xf>
    <xf numFmtId="4" fontId="9" fillId="0" borderId="1" xfId="9" applyNumberFormat="1" applyFont="1" applyBorder="1" applyAlignment="1">
      <alignment wrapText="1"/>
    </xf>
    <xf numFmtId="4" fontId="14" fillId="0" borderId="1" xfId="9" applyNumberFormat="1" applyFont="1" applyBorder="1" applyAlignment="1">
      <alignment wrapText="1"/>
    </xf>
    <xf numFmtId="2" fontId="17" fillId="0" borderId="0" xfId="0" applyNumberFormat="1" applyFont="1"/>
    <xf numFmtId="0" fontId="13" fillId="0" borderId="1" xfId="0" applyFont="1" applyBorder="1" applyAlignment="1">
      <alignment horizontal="left" vertical="top" wrapText="1" indent="1"/>
    </xf>
    <xf numFmtId="0" fontId="14" fillId="0" borderId="1" xfId="0" applyFont="1" applyBorder="1" applyAlignment="1">
      <alignment horizontal="left" vertical="top" wrapText="1" indent="1"/>
    </xf>
    <xf numFmtId="4" fontId="9" fillId="0" borderId="12" xfId="9" applyNumberFormat="1" applyFont="1" applyBorder="1" applyAlignment="1">
      <alignment wrapText="1"/>
    </xf>
    <xf numFmtId="49" fontId="9" fillId="2" borderId="0" xfId="0" applyNumberFormat="1" applyFont="1" applyFill="1" applyAlignment="1">
      <alignment horizontal="left"/>
    </xf>
    <xf numFmtId="0" fontId="13" fillId="0" borderId="0" xfId="0" applyFont="1" applyAlignment="1">
      <alignment horizontal="left" vertical="top" wrapText="1" indent="1"/>
    </xf>
    <xf numFmtId="0" fontId="14" fillId="0" borderId="0" xfId="0" applyFont="1" applyAlignment="1">
      <alignment horizontal="left" vertical="top" wrapText="1" indent="1"/>
    </xf>
    <xf numFmtId="4" fontId="9" fillId="0" borderId="0" xfId="9" applyNumberFormat="1" applyFont="1" applyAlignment="1">
      <alignment wrapText="1"/>
    </xf>
    <xf numFmtId="4" fontId="14" fillId="0" borderId="0" xfId="9" applyNumberFormat="1" applyFont="1" applyAlignment="1">
      <alignment wrapText="1"/>
    </xf>
    <xf numFmtId="3" fontId="14" fillId="0" borderId="0" xfId="0" applyNumberFormat="1" applyFont="1" applyAlignment="1">
      <alignment horizontal="right"/>
    </xf>
    <xf numFmtId="4" fontId="13" fillId="3" borderId="1" xfId="0" applyNumberFormat="1" applyFont="1" applyFill="1" applyBorder="1" applyAlignment="1">
      <alignment horizontal="right" vertical="center"/>
    </xf>
    <xf numFmtId="0" fontId="17" fillId="0" borderId="2" xfId="0" applyFont="1" applyBorder="1" applyAlignment="1">
      <alignment horizontal="left" vertical="top" wrapText="1"/>
    </xf>
    <xf numFmtId="0" fontId="17" fillId="0" borderId="19" xfId="0" applyFont="1" applyBorder="1" applyAlignment="1">
      <alignment horizontal="left" vertical="top" wrapText="1"/>
    </xf>
    <xf numFmtId="0" fontId="17" fillId="2" borderId="2" xfId="0" applyFont="1" applyFill="1" applyBorder="1" applyAlignment="1">
      <alignment horizontal="left" vertical="top" wrapText="1"/>
    </xf>
    <xf numFmtId="0" fontId="17" fillId="2" borderId="19" xfId="0" applyFont="1" applyFill="1" applyBorder="1" applyAlignment="1">
      <alignment horizontal="left" vertical="top" wrapText="1"/>
    </xf>
    <xf numFmtId="4" fontId="21" fillId="2" borderId="2" xfId="0" applyNumberFormat="1" applyFont="1" applyFill="1" applyBorder="1" applyAlignment="1">
      <alignment horizontal="left" vertical="top" wrapText="1"/>
    </xf>
    <xf numFmtId="0" fontId="21" fillId="2" borderId="19" xfId="0" applyFont="1" applyFill="1" applyBorder="1" applyAlignment="1">
      <alignment horizontal="left" vertical="top" wrapText="1"/>
    </xf>
    <xf numFmtId="0" fontId="20" fillId="2" borderId="3" xfId="0" applyFont="1" applyFill="1" applyBorder="1" applyAlignment="1">
      <alignment horizontal="left" wrapText="1"/>
    </xf>
    <xf numFmtId="0" fontId="20" fillId="2" borderId="18" xfId="0" applyFont="1" applyFill="1" applyBorder="1" applyAlignment="1">
      <alignment horizontal="left" wrapText="1"/>
    </xf>
    <xf numFmtId="4" fontId="13" fillId="2" borderId="1" xfId="0" applyNumberFormat="1" applyFont="1" applyFill="1" applyBorder="1" applyAlignment="1">
      <alignment horizontal="right" vertical="center"/>
    </xf>
    <xf numFmtId="4" fontId="13" fillId="0" borderId="1" xfId="0" applyNumberFormat="1" applyFont="1" applyBorder="1" applyAlignment="1">
      <alignment horizontal="right" vertical="center"/>
    </xf>
    <xf numFmtId="0" fontId="13" fillId="2" borderId="15"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7" xfId="0" applyFont="1" applyFill="1" applyBorder="1" applyAlignment="1">
      <alignment horizontal="left" vertical="center" wrapText="1"/>
    </xf>
    <xf numFmtId="4" fontId="14" fillId="0" borderId="1" xfId="0" applyNumberFormat="1" applyFont="1" applyBorder="1" applyAlignment="1">
      <alignment horizontal="right" vertical="center"/>
    </xf>
    <xf numFmtId="0" fontId="14" fillId="0" borderId="1" xfId="0" applyFont="1" applyBorder="1" applyAlignment="1">
      <alignment horizontal="right" vertical="center"/>
    </xf>
    <xf numFmtId="0" fontId="17" fillId="3" borderId="1" xfId="1" applyNumberFormat="1" applyFont="1" applyFill="1" applyBorder="1" applyAlignment="1">
      <alignment horizontal="center"/>
    </xf>
    <xf numFmtId="0" fontId="14" fillId="2" borderId="1" xfId="6" applyFont="1" applyFill="1" applyBorder="1" applyAlignment="1" applyProtection="1">
      <alignment horizontal="left" wrapText="1"/>
    </xf>
    <xf numFmtId="0" fontId="19" fillId="2" borderId="1" xfId="6" applyFont="1" applyFill="1" applyBorder="1" applyAlignment="1" applyProtection="1">
      <alignment horizontal="left"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4" fontId="17" fillId="2" borderId="1" xfId="0" applyNumberFormat="1" applyFont="1" applyFill="1" applyBorder="1" applyAlignment="1">
      <alignment horizontal="right" vertical="center"/>
    </xf>
    <xf numFmtId="0" fontId="17" fillId="0" borderId="4" xfId="0" applyFont="1" applyBorder="1" applyAlignment="1">
      <alignment horizontal="left" vertical="top" wrapText="1"/>
    </xf>
    <xf numFmtId="0" fontId="17" fillId="0" borderId="20" xfId="0" applyFont="1" applyBorder="1" applyAlignment="1">
      <alignment horizontal="left" vertical="top" wrapText="1"/>
    </xf>
    <xf numFmtId="4" fontId="13" fillId="0" borderId="2" xfId="0" applyNumberFormat="1" applyFont="1" applyBorder="1" applyAlignment="1">
      <alignment horizontal="left" vertical="top" wrapText="1"/>
    </xf>
    <xf numFmtId="0" fontId="13" fillId="0" borderId="19" xfId="0" applyFont="1" applyBorder="1" applyAlignment="1">
      <alignment horizontal="left" vertical="top" wrapText="1"/>
    </xf>
    <xf numFmtId="4" fontId="17" fillId="2" borderId="1" xfId="0" applyNumberFormat="1" applyFont="1" applyFill="1" applyBorder="1" applyAlignment="1">
      <alignment vertical="center"/>
    </xf>
    <xf numFmtId="4" fontId="17" fillId="0" borderId="1" xfId="0" applyNumberFormat="1" applyFont="1" applyBorder="1" applyAlignment="1">
      <alignment vertical="center"/>
    </xf>
    <xf numFmtId="0" fontId="20" fillId="2" borderId="3" xfId="6" applyFont="1" applyFill="1" applyBorder="1" applyAlignment="1" applyProtection="1">
      <alignment horizontal="left" wrapText="1"/>
    </xf>
    <xf numFmtId="0" fontId="19" fillId="2" borderId="18" xfId="6" applyFont="1" applyFill="1" applyBorder="1" applyAlignment="1" applyProtection="1">
      <alignment horizontal="left" wrapText="1"/>
    </xf>
    <xf numFmtId="4" fontId="13" fillId="2" borderId="2" xfId="0" applyNumberFormat="1" applyFont="1" applyFill="1" applyBorder="1" applyAlignment="1">
      <alignment horizontal="left" vertical="top" wrapText="1"/>
    </xf>
    <xf numFmtId="0" fontId="13" fillId="2" borderId="19" xfId="0" applyFont="1" applyFill="1" applyBorder="1" applyAlignment="1">
      <alignment horizontal="left" vertical="top" wrapText="1"/>
    </xf>
    <xf numFmtId="4" fontId="17" fillId="3" borderId="1" xfId="0" applyNumberFormat="1" applyFont="1" applyFill="1" applyBorder="1" applyAlignment="1">
      <alignment vertical="center"/>
    </xf>
    <xf numFmtId="4" fontId="17" fillId="0" borderId="1" xfId="0" applyNumberFormat="1" applyFont="1" applyBorder="1" applyAlignment="1">
      <alignment horizontal="right" vertical="center"/>
    </xf>
    <xf numFmtId="4" fontId="21" fillId="0" borderId="2" xfId="0" applyNumberFormat="1" applyFont="1" applyBorder="1" applyAlignment="1">
      <alignment horizontal="left" vertical="top" wrapText="1"/>
    </xf>
    <xf numFmtId="0" fontId="21" fillId="0" borderId="19" xfId="0" applyFont="1" applyBorder="1" applyAlignment="1">
      <alignment horizontal="left" vertical="top" wrapText="1"/>
    </xf>
    <xf numFmtId="4" fontId="14" fillId="0" borderId="1" xfId="0" applyNumberFormat="1" applyFont="1" applyBorder="1" applyAlignment="1">
      <alignment vertical="center"/>
    </xf>
    <xf numFmtId="0" fontId="13" fillId="2" borderId="1" xfId="0" applyFont="1" applyFill="1" applyBorder="1" applyAlignment="1">
      <alignment horizontal="left" vertical="center" wrapText="1"/>
    </xf>
    <xf numFmtId="0" fontId="15" fillId="0" borderId="0" xfId="0" applyFont="1"/>
    <xf numFmtId="0" fontId="16" fillId="0" borderId="0" xfId="0" applyFont="1"/>
    <xf numFmtId="0" fontId="9" fillId="0" borderId="0" xfId="0" applyFont="1" applyAlignment="1">
      <alignment wrapText="1"/>
    </xf>
    <xf numFmtId="0" fontId="18" fillId="0" borderId="0" xfId="0" applyFont="1" applyAlignment="1">
      <alignment wrapText="1"/>
    </xf>
    <xf numFmtId="4" fontId="9" fillId="0" borderId="1" xfId="0" applyNumberFormat="1" applyFont="1" applyBorder="1" applyAlignment="1">
      <alignment vertical="center" wrapText="1"/>
    </xf>
    <xf numFmtId="0" fontId="18" fillId="0" borderId="1" xfId="0" applyFont="1" applyBorder="1" applyAlignment="1">
      <alignment vertical="center" wrapText="1"/>
    </xf>
    <xf numFmtId="4" fontId="9" fillId="0" borderId="1" xfId="0" applyNumberFormat="1" applyFont="1" applyBorder="1" applyAlignment="1">
      <alignment horizontal="right" vertical="center"/>
    </xf>
    <xf numFmtId="0" fontId="18" fillId="0" borderId="1" xfId="0" applyFont="1" applyBorder="1" applyAlignment="1">
      <alignment horizontal="right" vertical="center"/>
    </xf>
    <xf numFmtId="0" fontId="17" fillId="0" borderId="0" xfId="0" applyFont="1" applyAlignment="1">
      <alignment horizontal="left" wrapText="1"/>
    </xf>
    <xf numFmtId="0" fontId="9" fillId="0" borderId="0" xfId="0" applyFont="1" applyAlignment="1">
      <alignment horizontal="left" vertical="top" wrapText="1"/>
    </xf>
    <xf numFmtId="4" fontId="17" fillId="3" borderId="1" xfId="0" applyNumberFormat="1" applyFont="1" applyFill="1" applyBorder="1" applyAlignment="1">
      <alignment horizontal="right" vertical="center"/>
    </xf>
    <xf numFmtId="4" fontId="13" fillId="3" borderId="1" xfId="0" applyNumberFormat="1" applyFont="1" applyFill="1" applyBorder="1" applyAlignment="1">
      <alignment vertical="center"/>
    </xf>
    <xf numFmtId="0" fontId="22"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2"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22" fillId="2" borderId="1" xfId="0" applyFont="1" applyFill="1" applyBorder="1" applyAlignment="1">
      <alignment vertical="top" wrapText="1"/>
    </xf>
    <xf numFmtId="0" fontId="23" fillId="2" borderId="1" xfId="0" applyFont="1" applyFill="1" applyBorder="1" applyAlignment="1">
      <alignment vertical="top" wrapText="1"/>
    </xf>
  </cellXfs>
  <cellStyles count="52">
    <cellStyle name="Comma" xfId="1" builtinId="3"/>
    <cellStyle name="Comma 2" xfId="2" xr:uid="{08667848-6736-4054-8B88-4B7C63BA5AEA}"/>
    <cellStyle name="Comma 3" xfId="3" xr:uid="{9DDB0455-E4F9-4EC6-9205-69A783791E5A}"/>
    <cellStyle name="Comma 4" xfId="4" xr:uid="{61E04924-CFA3-48E0-8564-BCCB74CFC973}"/>
    <cellStyle name="Comma 5" xfId="5" xr:uid="{F560BDC7-4E15-4A68-952F-01EC1E64E73C}"/>
    <cellStyle name="Hyperlink" xfId="6" builtinId="8"/>
    <cellStyle name="Normaallaad 2" xfId="7" xr:uid="{0992274C-C344-492F-A6AD-EB1A3873C895}"/>
    <cellStyle name="Normal" xfId="0" builtinId="0"/>
    <cellStyle name="Normal 10" xfId="8" xr:uid="{0F7557BF-1B89-409F-86E4-F68E8733296F}"/>
    <cellStyle name="Normal 11" xfId="9" xr:uid="{FE16A5D0-DC9D-47D0-8737-47E2B44840C2}"/>
    <cellStyle name="Normal 2" xfId="10" xr:uid="{BAE8D605-5F3E-4FCC-B4D4-B1BDE2CB6953}"/>
    <cellStyle name="Normal 2 2" xfId="11" xr:uid="{3BA80DA7-A602-48D6-A4F6-A55E77C203CD}"/>
    <cellStyle name="Normal 3" xfId="12" xr:uid="{0C493B8A-EA24-4049-9459-83FD6B7B628F}"/>
    <cellStyle name="Normal 3 2" xfId="13" xr:uid="{7ACD82B2-5F67-4D44-92EA-77B19772710E}"/>
    <cellStyle name="Normal 4" xfId="14" xr:uid="{E7612CAF-A79E-463F-BCE6-595B601E1CB3}"/>
    <cellStyle name="Normal 4 2" xfId="15" xr:uid="{18E68590-1BA3-4C40-B963-9184D10F6799}"/>
    <cellStyle name="Normal 4 3" xfId="16" xr:uid="{E0D9A99F-83AE-4457-B41E-A0C5740AA012}"/>
    <cellStyle name="Normal 4 3 2" xfId="17" xr:uid="{7C028D56-4ADE-4F95-8AE3-3E6CDD507A59}"/>
    <cellStyle name="Normal 4 3 2 2" xfId="18" xr:uid="{C5E31387-5E13-47F0-A293-862B7606E974}"/>
    <cellStyle name="Normal 4 3 3" xfId="19" xr:uid="{25E07DBC-38C4-481B-9889-F9127E2B1EFF}"/>
    <cellStyle name="Normal 4 4" xfId="20" xr:uid="{2AF6639C-2BF7-4DA5-8DAC-23176C7F6A73}"/>
    <cellStyle name="Normal 4 4 2" xfId="21" xr:uid="{61BE6714-C8B6-476D-A37E-7F26B7A224DE}"/>
    <cellStyle name="Normal 4 5" xfId="22" xr:uid="{7F210FD7-73AC-4D7F-9EF3-333861EB970C}"/>
    <cellStyle name="Normal 5" xfId="23" xr:uid="{5575F38F-B82C-4736-B957-C1D33E5A557E}"/>
    <cellStyle name="Normal 6" xfId="24" xr:uid="{1D0A4A92-CA11-40DD-8D83-50F7B6BEC38C}"/>
    <cellStyle name="Normal 6 2" xfId="25" xr:uid="{5CA54844-DD55-4291-9EBA-70E86C38DC80}"/>
    <cellStyle name="Normal 6 2 2" xfId="26" xr:uid="{BAFEAE39-BA81-4D25-A30C-D260B2F5C30E}"/>
    <cellStyle name="Normal 6 2 2 2" xfId="27" xr:uid="{02E4F6E0-944E-4211-B25F-590E3AE80096}"/>
    <cellStyle name="Normal 6 2 3" xfId="28" xr:uid="{8F859001-D2B3-434F-8329-AE8686F5EC0C}"/>
    <cellStyle name="Normal 6 3" xfId="29" xr:uid="{F36E11C0-1BA6-4EC6-A2DF-DD7AA114220D}"/>
    <cellStyle name="Normal 6 3 2" xfId="30" xr:uid="{3255A64E-BE49-403F-870D-48AF54ACA9CD}"/>
    <cellStyle name="Normal 6 4" xfId="31" xr:uid="{7FAA40F6-3DD0-4DE1-87FF-524490893805}"/>
    <cellStyle name="Normal 7" xfId="32" xr:uid="{B1A23B73-44FC-42B4-A565-83C8AC52FA90}"/>
    <cellStyle name="Normal 7 2" xfId="33" xr:uid="{ED5B4AC5-50AC-4166-9747-7A696D622321}"/>
    <cellStyle name="Normal 8" xfId="34" xr:uid="{9DB6305A-1C5C-42D2-B440-8109ACF1900A}"/>
    <cellStyle name="Normal 8 2" xfId="35" xr:uid="{EF08060B-2167-4B18-B55C-7B17B129C32D}"/>
    <cellStyle name="Normal 9" xfId="36" xr:uid="{43E31BC6-BB4D-4C2F-9586-B4083E595273}"/>
    <cellStyle name="Normal 9 2" xfId="37" xr:uid="{36B43725-6C0D-48B4-A05F-03E06A5B307F}"/>
    <cellStyle name="Percent 2" xfId="38" xr:uid="{6C0E5530-AEF2-4612-BC11-07D72D0EB86C}"/>
    <cellStyle name="Percent 2 2" xfId="39" xr:uid="{F5A0D5EC-D3F8-4690-86CB-50044C6930BE}"/>
    <cellStyle name="Percent 3" xfId="40" xr:uid="{AC74BCFA-74F9-4A72-99BC-6EE419B52109}"/>
    <cellStyle name="Percent 3 2" xfId="41" xr:uid="{9B9D0C79-F0D9-4581-92C6-6C62CA332811}"/>
    <cellStyle name="Percent 3 3" xfId="42" xr:uid="{35D876CF-E08B-4A26-A910-17F14D010A63}"/>
    <cellStyle name="Percent 3 3 2" xfId="43" xr:uid="{A3368689-EACD-46CC-A467-B8D19C9BAB90}"/>
    <cellStyle name="Percent 3 3 2 2" xfId="44" xr:uid="{07A613C5-FC91-469A-B99C-5A16E7889A56}"/>
    <cellStyle name="Percent 3 3 3" xfId="45" xr:uid="{D2EBC575-4FA9-4CC1-B20D-EFF28D74995E}"/>
    <cellStyle name="Percent 3 4" xfId="46" xr:uid="{ED3B441E-989D-414F-909D-8E2DCEBC8193}"/>
    <cellStyle name="Percent 3 4 2" xfId="47" xr:uid="{F24344C2-8228-4F39-9082-6A9349839082}"/>
    <cellStyle name="Percent 3 5" xfId="48" xr:uid="{17CBE6CA-664D-45D4-9701-44FF078CB34E}"/>
    <cellStyle name="Percent 4" xfId="49" xr:uid="{0A2A7035-2D94-4688-BBDE-E3B6DF1B0330}"/>
    <cellStyle name="Style 1" xfId="50" xr:uid="{F2E3342C-F5ED-411A-91A9-343D72CADBB1}"/>
    <cellStyle name="Style 1 2" xfId="51" xr:uid="{F1B187DD-B535-45B2-8BC0-038081F85D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3248025</xdr:colOff>
      <xdr:row>3</xdr:row>
      <xdr:rowOff>409575</xdr:rowOff>
    </xdr:to>
    <xdr:pic>
      <xdr:nvPicPr>
        <xdr:cNvPr id="1329" name="Picture 1">
          <a:extLst>
            <a:ext uri="{FF2B5EF4-FFF2-40B4-BE49-F238E27FC236}">
              <a16:creationId xmlns:a16="http://schemas.microsoft.com/office/drawing/2014/main" id="{2DD41261-E509-4D9D-7F7E-4943852241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37814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iigiteataja.ee/akt/117052022013" TargetMode="External"/><Relationship Id="rId1" Type="http://schemas.openxmlformats.org/officeDocument/2006/relationships/hyperlink" Target="https://www.riigiteataja.ee/akt/11705202201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9A0A0-1123-4B87-B0E1-FFEC82E25CC0}">
  <sheetPr>
    <pageSetUpPr fitToPage="1"/>
  </sheetPr>
  <dimension ref="A1:O137"/>
  <sheetViews>
    <sheetView tabSelected="1" zoomScale="70" zoomScaleNormal="70" workbookViewId="0">
      <pane xSplit="3" ySplit="10" topLeftCell="D11" activePane="bottomRight" state="frozen"/>
      <selection pane="topRight" activeCell="D1" sqref="D1"/>
      <selection pane="bottomLeft" activeCell="A11" sqref="A11"/>
      <selection pane="bottomRight" activeCell="B64" sqref="B64:C65"/>
    </sheetView>
  </sheetViews>
  <sheetFormatPr defaultColWidth="9.21875" defaultRowHeight="13.2"/>
  <cols>
    <col min="1" max="1" width="8.5546875" style="1" customWidth="1"/>
    <col min="2" max="2" width="53.21875" style="9" customWidth="1"/>
    <col min="3" max="3" width="70.5546875" style="3" customWidth="1"/>
    <col min="4" max="4" width="12.77734375" style="4" customWidth="1"/>
    <col min="5" max="5" width="12.77734375" style="5" customWidth="1"/>
    <col min="6" max="6" width="15.5546875" style="6" customWidth="1"/>
    <col min="7" max="10" width="15.44140625" style="6" customWidth="1"/>
    <col min="11" max="12" width="15.5546875" style="6" customWidth="1"/>
    <col min="13" max="13" width="12.77734375" style="7" customWidth="1"/>
    <col min="14" max="14" width="16.5546875" style="7" customWidth="1"/>
    <col min="15" max="16384" width="9.21875" style="7"/>
  </cols>
  <sheetData>
    <row r="1" spans="1:14">
      <c r="B1" s="2"/>
    </row>
    <row r="2" spans="1:14">
      <c r="B2" s="2"/>
    </row>
    <row r="3" spans="1:14">
      <c r="B3" s="2" t="s">
        <v>0</v>
      </c>
    </row>
    <row r="4" spans="1:14" ht="47.55" customHeight="1">
      <c r="A4" s="148" t="s">
        <v>1</v>
      </c>
      <c r="B4" s="149"/>
      <c r="C4" s="156"/>
      <c r="D4" s="156"/>
      <c r="E4" s="156"/>
      <c r="F4" s="156"/>
    </row>
    <row r="5" spans="1:14" ht="78" customHeight="1">
      <c r="A5" s="150" t="s">
        <v>2</v>
      </c>
      <c r="B5" s="151"/>
      <c r="C5" s="151"/>
      <c r="D5" s="151"/>
      <c r="E5" s="151"/>
    </row>
    <row r="6" spans="1:14">
      <c r="A6" s="8"/>
    </row>
    <row r="7" spans="1:14" ht="16.5" customHeight="1">
      <c r="B7" s="157"/>
      <c r="C7" s="157"/>
    </row>
    <row r="8" spans="1:14">
      <c r="A8" s="8"/>
    </row>
    <row r="9" spans="1:14" s="17" customFormat="1">
      <c r="A9" s="10"/>
      <c r="B9" s="11" t="s">
        <v>3</v>
      </c>
      <c r="C9" s="12"/>
      <c r="D9" s="13">
        <v>2022</v>
      </c>
      <c r="E9" s="14">
        <v>2023</v>
      </c>
      <c r="F9" s="13">
        <v>2024</v>
      </c>
      <c r="G9" s="13">
        <v>2025</v>
      </c>
      <c r="H9" s="13">
        <v>2026</v>
      </c>
      <c r="I9" s="13">
        <v>2027</v>
      </c>
      <c r="J9" s="13">
        <v>2028</v>
      </c>
      <c r="K9" s="15">
        <v>2029</v>
      </c>
      <c r="L9" s="126" t="s">
        <v>4</v>
      </c>
      <c r="M9" s="126"/>
      <c r="N9" s="16" t="s">
        <v>4</v>
      </c>
    </row>
    <row r="10" spans="1:14" s="25" customFormat="1" ht="42" customHeight="1">
      <c r="A10" s="18" t="s">
        <v>5</v>
      </c>
      <c r="B10" s="19" t="s">
        <v>6</v>
      </c>
      <c r="C10" s="20" t="s">
        <v>7</v>
      </c>
      <c r="D10" s="21" t="s">
        <v>8</v>
      </c>
      <c r="E10" s="22" t="s">
        <v>8</v>
      </c>
      <c r="F10" s="21" t="s">
        <v>8</v>
      </c>
      <c r="G10" s="21" t="s">
        <v>8</v>
      </c>
      <c r="H10" s="21" t="s">
        <v>8</v>
      </c>
      <c r="I10" s="21" t="s">
        <v>8</v>
      </c>
      <c r="J10" s="21" t="s">
        <v>8</v>
      </c>
      <c r="K10" s="21" t="s">
        <v>8</v>
      </c>
      <c r="L10" s="23" t="s">
        <v>9</v>
      </c>
      <c r="M10" s="23" t="s">
        <v>10</v>
      </c>
      <c r="N10" s="24" t="s">
        <v>11</v>
      </c>
    </row>
    <row r="11" spans="1:14" s="31" customFormat="1" ht="33.6" customHeight="1">
      <c r="A11" s="121">
        <v>1</v>
      </c>
      <c r="B11" s="129" t="s">
        <v>12</v>
      </c>
      <c r="C11" s="130"/>
      <c r="D11" s="143">
        <f t="shared" ref="D11:M11" si="0">D14+D22</f>
        <v>0</v>
      </c>
      <c r="E11" s="120">
        <f t="shared" si="0"/>
        <v>0</v>
      </c>
      <c r="F11" s="143">
        <f t="shared" si="0"/>
        <v>192229.87999999998</v>
      </c>
      <c r="G11" s="131">
        <f t="shared" si="0"/>
        <v>373732.62999999995</v>
      </c>
      <c r="H11" s="131">
        <f t="shared" si="0"/>
        <v>535616.12</v>
      </c>
      <c r="I11" s="131">
        <f t="shared" si="0"/>
        <v>427991.56</v>
      </c>
      <c r="J11" s="131">
        <f t="shared" si="0"/>
        <v>561900.47</v>
      </c>
      <c r="K11" s="143">
        <f t="shared" si="0"/>
        <v>298529.33999999997</v>
      </c>
      <c r="L11" s="158">
        <f t="shared" si="0"/>
        <v>2390000.0000000005</v>
      </c>
      <c r="M11" s="158">
        <f t="shared" si="0"/>
        <v>0</v>
      </c>
      <c r="N11" s="110">
        <f>L11+M11</f>
        <v>2390000.0000000005</v>
      </c>
    </row>
    <row r="12" spans="1:14" s="17" customFormat="1" ht="24.6" customHeight="1">
      <c r="A12" s="122"/>
      <c r="B12" s="111" t="s">
        <v>13</v>
      </c>
      <c r="C12" s="112"/>
      <c r="D12" s="143"/>
      <c r="E12" s="120"/>
      <c r="F12" s="143"/>
      <c r="G12" s="131"/>
      <c r="H12" s="131"/>
      <c r="I12" s="131"/>
      <c r="J12" s="131"/>
      <c r="K12" s="143"/>
      <c r="L12" s="158"/>
      <c r="M12" s="158"/>
      <c r="N12" s="110"/>
    </row>
    <row r="13" spans="1:14" s="17" customFormat="1" ht="20.55" customHeight="1">
      <c r="A13" s="122"/>
      <c r="B13" s="111" t="s">
        <v>14</v>
      </c>
      <c r="C13" s="112"/>
      <c r="D13" s="143"/>
      <c r="E13" s="120"/>
      <c r="F13" s="143"/>
      <c r="G13" s="131"/>
      <c r="H13" s="131"/>
      <c r="I13" s="131"/>
      <c r="J13" s="131"/>
      <c r="K13" s="143"/>
      <c r="L13" s="158"/>
      <c r="M13" s="158"/>
      <c r="N13" s="110"/>
    </row>
    <row r="14" spans="1:14" s="17" customFormat="1" ht="20.55" customHeight="1">
      <c r="A14" s="32" t="s">
        <v>15</v>
      </c>
      <c r="B14" s="134" t="s">
        <v>16</v>
      </c>
      <c r="C14" s="135"/>
      <c r="D14" s="26">
        <f t="shared" ref="D14:M14" si="1">SUM(D15:D21)</f>
        <v>0</v>
      </c>
      <c r="E14" s="27">
        <f t="shared" si="1"/>
        <v>0</v>
      </c>
      <c r="F14" s="26">
        <f t="shared" si="1"/>
        <v>179654.08999999997</v>
      </c>
      <c r="G14" s="26">
        <f t="shared" si="1"/>
        <v>349282.82999999996</v>
      </c>
      <c r="H14" s="26">
        <f t="shared" si="1"/>
        <v>500575.81</v>
      </c>
      <c r="I14" s="26">
        <f t="shared" si="1"/>
        <v>399992.11</v>
      </c>
      <c r="J14" s="26">
        <f t="shared" si="1"/>
        <v>525140.63</v>
      </c>
      <c r="K14" s="26">
        <f t="shared" si="1"/>
        <v>278999.38999999996</v>
      </c>
      <c r="L14" s="29">
        <f t="shared" si="1"/>
        <v>2233644.8600000003</v>
      </c>
      <c r="M14" s="29">
        <f t="shared" si="1"/>
        <v>0</v>
      </c>
      <c r="N14" s="30">
        <f t="shared" ref="N14:N23" si="2">L14+M14</f>
        <v>2233644.8600000003</v>
      </c>
    </row>
    <row r="15" spans="1:14" s="17" customFormat="1" ht="107.55" customHeight="1">
      <c r="A15" s="33" t="s">
        <v>17</v>
      </c>
      <c r="B15" s="34" t="s">
        <v>18</v>
      </c>
      <c r="C15" s="35" t="s">
        <v>19</v>
      </c>
      <c r="D15" s="36">
        <v>0</v>
      </c>
      <c r="E15" s="36">
        <v>0</v>
      </c>
      <c r="F15" s="37">
        <v>10356.129999999999</v>
      </c>
      <c r="G15" s="37">
        <v>10436.379999999999</v>
      </c>
      <c r="H15" s="37">
        <v>11038.559999999998</v>
      </c>
      <c r="I15" s="37">
        <v>11590.43</v>
      </c>
      <c r="J15" s="37">
        <v>12169.95</v>
      </c>
      <c r="K15" s="37">
        <v>10648.7</v>
      </c>
      <c r="L15" s="38">
        <f t="shared" ref="L15:L22" si="3">SUM(D15:K15)</f>
        <v>66240.149999999994</v>
      </c>
      <c r="M15" s="38">
        <v>0</v>
      </c>
      <c r="N15" s="39">
        <f t="shared" si="2"/>
        <v>66240.149999999994</v>
      </c>
    </row>
    <row r="16" spans="1:14" s="17" customFormat="1" ht="24.6" customHeight="1">
      <c r="A16" s="40" t="s">
        <v>20</v>
      </c>
      <c r="B16" s="34" t="s">
        <v>21</v>
      </c>
      <c r="C16" s="35" t="s">
        <v>22</v>
      </c>
      <c r="D16" s="36">
        <v>0</v>
      </c>
      <c r="E16" s="36">
        <v>0</v>
      </c>
      <c r="F16" s="37">
        <v>200.7</v>
      </c>
      <c r="G16" s="37">
        <v>267.60000000000002</v>
      </c>
      <c r="H16" s="37">
        <v>0</v>
      </c>
      <c r="I16" s="37">
        <v>267.60000000000002</v>
      </c>
      <c r="J16" s="37">
        <v>0</v>
      </c>
      <c r="K16" s="37">
        <v>0</v>
      </c>
      <c r="L16" s="38">
        <f>D16+E16+F16+G16+H16+I16+J16</f>
        <v>735.90000000000009</v>
      </c>
      <c r="M16" s="38">
        <v>0</v>
      </c>
      <c r="N16" s="39">
        <f>L16+M16</f>
        <v>735.90000000000009</v>
      </c>
    </row>
    <row r="17" spans="1:14" s="17" customFormat="1" ht="45" customHeight="1">
      <c r="A17" s="40" t="s">
        <v>23</v>
      </c>
      <c r="B17" s="34" t="s">
        <v>24</v>
      </c>
      <c r="C17" s="35" t="s">
        <v>25</v>
      </c>
      <c r="D17" s="36">
        <v>0</v>
      </c>
      <c r="E17" s="36">
        <v>0</v>
      </c>
      <c r="F17" s="37">
        <v>6669.99</v>
      </c>
      <c r="G17" s="37">
        <v>7135.2</v>
      </c>
      <c r="H17" s="37">
        <v>4431.4800000000005</v>
      </c>
      <c r="I17" s="37">
        <v>4653.03</v>
      </c>
      <c r="J17" s="37">
        <v>4885.68</v>
      </c>
      <c r="K17" s="37">
        <v>5343.71</v>
      </c>
      <c r="L17" s="38">
        <f>SUM(D17:K17)</f>
        <v>33119.089999999997</v>
      </c>
      <c r="M17" s="38">
        <v>0</v>
      </c>
      <c r="N17" s="39">
        <f>L17+M17</f>
        <v>33119.089999999997</v>
      </c>
    </row>
    <row r="18" spans="1:14" s="17" customFormat="1" ht="30" customHeight="1">
      <c r="A18" s="40" t="s">
        <v>26</v>
      </c>
      <c r="B18" s="41" t="s">
        <v>27</v>
      </c>
      <c r="C18" s="35" t="s">
        <v>28</v>
      </c>
      <c r="D18" s="36">
        <v>0</v>
      </c>
      <c r="E18" s="36">
        <v>0</v>
      </c>
      <c r="F18" s="37">
        <v>343.76</v>
      </c>
      <c r="G18" s="37">
        <v>543.51</v>
      </c>
      <c r="H18" s="37">
        <v>839.75</v>
      </c>
      <c r="I18" s="37">
        <v>880</v>
      </c>
      <c r="J18" s="37">
        <v>925</v>
      </c>
      <c r="K18" s="37">
        <v>467.98</v>
      </c>
      <c r="L18" s="38">
        <f>SUM(D18:K18)</f>
        <v>4000</v>
      </c>
      <c r="M18" s="38">
        <v>0</v>
      </c>
      <c r="N18" s="39">
        <f>L18+M18</f>
        <v>4000</v>
      </c>
    </row>
    <row r="19" spans="1:14" s="17" customFormat="1" ht="72.599999999999994" customHeight="1">
      <c r="A19" s="40" t="s">
        <v>29</v>
      </c>
      <c r="B19" s="42" t="s">
        <v>107</v>
      </c>
      <c r="C19" s="43" t="s">
        <v>30</v>
      </c>
      <c r="D19" s="36">
        <v>0</v>
      </c>
      <c r="E19" s="36">
        <v>0</v>
      </c>
      <c r="F19" s="37">
        <v>157440.4</v>
      </c>
      <c r="G19" s="37">
        <v>315276</v>
      </c>
      <c r="H19" s="37">
        <v>454250</v>
      </c>
      <c r="I19" s="37">
        <v>375441.05</v>
      </c>
      <c r="J19" s="37">
        <v>500000</v>
      </c>
      <c r="K19" s="37">
        <v>257780.03</v>
      </c>
      <c r="L19" s="38">
        <f t="shared" si="3"/>
        <v>2060187.48</v>
      </c>
      <c r="M19" s="38">
        <v>0</v>
      </c>
      <c r="N19" s="39">
        <f t="shared" si="2"/>
        <v>2060187.48</v>
      </c>
    </row>
    <row r="20" spans="1:14" s="17" customFormat="1" ht="57.6" customHeight="1">
      <c r="A20" s="40" t="s">
        <v>31</v>
      </c>
      <c r="B20" s="160" t="s">
        <v>108</v>
      </c>
      <c r="C20" s="161" t="s">
        <v>109</v>
      </c>
      <c r="D20" s="36">
        <v>0</v>
      </c>
      <c r="E20" s="36">
        <v>0</v>
      </c>
      <c r="F20" s="37">
        <v>0</v>
      </c>
      <c r="G20" s="37">
        <v>9146.2199999999993</v>
      </c>
      <c r="H20" s="37">
        <v>22416.02</v>
      </c>
      <c r="I20" s="37">
        <v>0</v>
      </c>
      <c r="J20" s="37">
        <v>0</v>
      </c>
      <c r="K20" s="37">
        <v>0</v>
      </c>
      <c r="L20" s="38">
        <f t="shared" si="3"/>
        <v>31562.239999999998</v>
      </c>
      <c r="M20" s="38">
        <v>0</v>
      </c>
      <c r="N20" s="39">
        <f t="shared" si="2"/>
        <v>31562.239999999998</v>
      </c>
    </row>
    <row r="21" spans="1:14" s="17" customFormat="1" ht="57.6" customHeight="1">
      <c r="A21" s="40" t="s">
        <v>32</v>
      </c>
      <c r="B21" s="34" t="s">
        <v>33</v>
      </c>
      <c r="C21" s="44" t="s">
        <v>34</v>
      </c>
      <c r="D21" s="36">
        <v>0</v>
      </c>
      <c r="E21" s="36">
        <v>0</v>
      </c>
      <c r="F21" s="37">
        <v>4643.1099999999997</v>
      </c>
      <c r="G21" s="37">
        <v>6477.92</v>
      </c>
      <c r="H21" s="37">
        <v>7600</v>
      </c>
      <c r="I21" s="37">
        <v>7160</v>
      </c>
      <c r="J21" s="37">
        <v>7160</v>
      </c>
      <c r="K21" s="37">
        <v>4758.97</v>
      </c>
      <c r="L21" s="38">
        <f t="shared" si="3"/>
        <v>37800</v>
      </c>
      <c r="M21" s="38">
        <v>0</v>
      </c>
      <c r="N21" s="39">
        <f t="shared" si="2"/>
        <v>37800</v>
      </c>
    </row>
    <row r="22" spans="1:14">
      <c r="A22" s="45" t="s">
        <v>35</v>
      </c>
      <c r="B22" s="127" t="s">
        <v>36</v>
      </c>
      <c r="C22" s="128"/>
      <c r="D22" s="37">
        <f>D14*0.07</f>
        <v>0</v>
      </c>
      <c r="E22" s="37">
        <f>E14*0.07</f>
        <v>0</v>
      </c>
      <c r="F22" s="36">
        <v>12575.79</v>
      </c>
      <c r="G22" s="36">
        <v>24449.8</v>
      </c>
      <c r="H22" s="36">
        <v>35040.31</v>
      </c>
      <c r="I22" s="36">
        <v>27999.45</v>
      </c>
      <c r="J22" s="36">
        <v>36759.839999999997</v>
      </c>
      <c r="K22" s="36">
        <v>19529.95</v>
      </c>
      <c r="L22" s="38">
        <f t="shared" si="3"/>
        <v>156355.14000000001</v>
      </c>
      <c r="M22" s="38">
        <v>0</v>
      </c>
      <c r="N22" s="39">
        <f t="shared" si="2"/>
        <v>156355.14000000001</v>
      </c>
    </row>
    <row r="23" spans="1:14" s="31" customFormat="1" ht="27.6" customHeight="1">
      <c r="A23" s="147">
        <v>2</v>
      </c>
      <c r="B23" s="132" t="s">
        <v>37</v>
      </c>
      <c r="C23" s="133"/>
      <c r="D23" s="152">
        <v>0</v>
      </c>
      <c r="E23" s="146">
        <f t="shared" ref="E23:M23" si="4">E26+E33</f>
        <v>0</v>
      </c>
      <c r="F23" s="137">
        <f t="shared" si="4"/>
        <v>13934.49</v>
      </c>
      <c r="G23" s="136">
        <f t="shared" si="4"/>
        <v>135899.29</v>
      </c>
      <c r="H23" s="136">
        <f t="shared" si="4"/>
        <v>146114.95000000001</v>
      </c>
      <c r="I23" s="136">
        <f t="shared" si="4"/>
        <v>162276.76999999999</v>
      </c>
      <c r="J23" s="136">
        <f t="shared" si="4"/>
        <v>163217.53</v>
      </c>
      <c r="K23" s="137">
        <f t="shared" si="4"/>
        <v>78556.97</v>
      </c>
      <c r="L23" s="142">
        <f t="shared" si="4"/>
        <v>700000</v>
      </c>
      <c r="M23" s="142">
        <f t="shared" si="4"/>
        <v>0</v>
      </c>
      <c r="N23" s="159">
        <f t="shared" si="2"/>
        <v>700000</v>
      </c>
    </row>
    <row r="24" spans="1:14" s="17" customFormat="1" ht="24.6" customHeight="1">
      <c r="A24" s="147"/>
      <c r="B24" s="111" t="s">
        <v>38</v>
      </c>
      <c r="C24" s="112"/>
      <c r="D24" s="153"/>
      <c r="E24" s="146"/>
      <c r="F24" s="137"/>
      <c r="G24" s="136"/>
      <c r="H24" s="136"/>
      <c r="I24" s="136"/>
      <c r="J24" s="136"/>
      <c r="K24" s="137"/>
      <c r="L24" s="142"/>
      <c r="M24" s="142"/>
      <c r="N24" s="159"/>
    </row>
    <row r="25" spans="1:14" s="17" customFormat="1" ht="20.55" customHeight="1">
      <c r="A25" s="147"/>
      <c r="B25" s="111" t="s">
        <v>14</v>
      </c>
      <c r="C25" s="112"/>
      <c r="D25" s="153"/>
      <c r="E25" s="146"/>
      <c r="F25" s="137"/>
      <c r="G25" s="136"/>
      <c r="H25" s="136"/>
      <c r="I25" s="136"/>
      <c r="J25" s="136"/>
      <c r="K25" s="137"/>
      <c r="L25" s="142"/>
      <c r="M25" s="142"/>
      <c r="N25" s="159"/>
    </row>
    <row r="26" spans="1:14" s="17" customFormat="1" ht="20.55" customHeight="1">
      <c r="A26" s="47" t="s">
        <v>39</v>
      </c>
      <c r="B26" s="134" t="s">
        <v>40</v>
      </c>
      <c r="C26" s="135"/>
      <c r="D26" s="48">
        <v>0</v>
      </c>
      <c r="E26" s="37">
        <f>SUM(E27:E32)</f>
        <v>0</v>
      </c>
      <c r="F26" s="26">
        <f t="shared" ref="F26:K26" si="5">SUM(F27:F32)</f>
        <v>13022.84</v>
      </c>
      <c r="G26" s="28">
        <f t="shared" si="5"/>
        <v>127008.68000000001</v>
      </c>
      <c r="H26" s="28">
        <f t="shared" si="5"/>
        <v>136556.03</v>
      </c>
      <c r="I26" s="28">
        <f t="shared" si="5"/>
        <v>151660.54999999999</v>
      </c>
      <c r="J26" s="28">
        <f t="shared" si="5"/>
        <v>152539.76999999999</v>
      </c>
      <c r="K26" s="26">
        <f t="shared" si="5"/>
        <v>73417.740000000005</v>
      </c>
      <c r="L26" s="29">
        <f>SUM(L27:L32)</f>
        <v>654205.61</v>
      </c>
      <c r="M26" s="29">
        <f>SUM(M27:M32)</f>
        <v>0</v>
      </c>
      <c r="N26" s="30">
        <f t="shared" ref="N26:N33" si="6">L26+M26</f>
        <v>654205.61</v>
      </c>
    </row>
    <row r="27" spans="1:14" s="17" customFormat="1" ht="108.6" customHeight="1">
      <c r="A27" s="49" t="s">
        <v>41</v>
      </c>
      <c r="B27" s="50" t="s">
        <v>42</v>
      </c>
      <c r="C27" s="35" t="s">
        <v>43</v>
      </c>
      <c r="D27" s="48">
        <v>0</v>
      </c>
      <c r="E27" s="37">
        <v>0</v>
      </c>
      <c r="F27" s="48">
        <v>7225.2200000000012</v>
      </c>
      <c r="G27" s="48">
        <v>7512.0300000000007</v>
      </c>
      <c r="H27" s="48">
        <v>6623.1600000000008</v>
      </c>
      <c r="I27" s="48">
        <v>6954.26</v>
      </c>
      <c r="J27" s="48">
        <v>7301.97</v>
      </c>
      <c r="K27" s="48">
        <v>6389.22</v>
      </c>
      <c r="L27" s="51">
        <f t="shared" ref="L27:L33" si="7">SUM(D27:K27)</f>
        <v>42005.860000000008</v>
      </c>
      <c r="M27" s="51">
        <v>0</v>
      </c>
      <c r="N27" s="39">
        <f t="shared" si="6"/>
        <v>42005.860000000008</v>
      </c>
    </row>
    <row r="28" spans="1:14" s="17" customFormat="1" ht="22.05" customHeight="1">
      <c r="A28" s="52" t="s">
        <v>44</v>
      </c>
      <c r="B28" s="34" t="s">
        <v>21</v>
      </c>
      <c r="C28" s="53" t="s">
        <v>22</v>
      </c>
      <c r="D28" s="48">
        <v>0</v>
      </c>
      <c r="E28" s="37">
        <v>0</v>
      </c>
      <c r="F28" s="48">
        <v>0</v>
      </c>
      <c r="G28" s="48">
        <v>200.7</v>
      </c>
      <c r="H28" s="48">
        <v>200.70000000000002</v>
      </c>
      <c r="I28" s="48">
        <v>0</v>
      </c>
      <c r="J28" s="48">
        <v>200.7</v>
      </c>
      <c r="K28" s="48">
        <v>0</v>
      </c>
      <c r="L28" s="51">
        <f t="shared" si="7"/>
        <v>602.09999999999991</v>
      </c>
      <c r="M28" s="51">
        <v>0</v>
      </c>
      <c r="N28" s="39">
        <f>L28+M28</f>
        <v>602.09999999999991</v>
      </c>
    </row>
    <row r="29" spans="1:14" s="17" customFormat="1" ht="41.55" customHeight="1">
      <c r="A29" s="52" t="s">
        <v>45</v>
      </c>
      <c r="B29" s="34" t="s">
        <v>24</v>
      </c>
      <c r="C29" s="35" t="s">
        <v>25</v>
      </c>
      <c r="D29" s="48">
        <v>0</v>
      </c>
      <c r="E29" s="37">
        <v>0</v>
      </c>
      <c r="F29" s="48">
        <v>2746.4800000000005</v>
      </c>
      <c r="G29" s="48">
        <v>2938.0299999999993</v>
      </c>
      <c r="H29" s="48">
        <v>5539.32</v>
      </c>
      <c r="I29" s="48">
        <v>5816.29</v>
      </c>
      <c r="J29" s="48">
        <v>6107.1</v>
      </c>
      <c r="K29" s="48">
        <v>4631.22</v>
      </c>
      <c r="L29" s="51">
        <f t="shared" si="7"/>
        <v>27778.440000000002</v>
      </c>
      <c r="M29" s="51">
        <v>0</v>
      </c>
      <c r="N29" s="39">
        <f>L29+M29</f>
        <v>27778.440000000002</v>
      </c>
    </row>
    <row r="30" spans="1:14" s="17" customFormat="1" ht="30" customHeight="1">
      <c r="A30" s="52" t="s">
        <v>46</v>
      </c>
      <c r="B30" s="54" t="s">
        <v>27</v>
      </c>
      <c r="C30" s="55" t="s">
        <v>28</v>
      </c>
      <c r="D30" s="48">
        <v>0</v>
      </c>
      <c r="E30" s="37">
        <v>0</v>
      </c>
      <c r="F30" s="48">
        <v>431.65</v>
      </c>
      <c r="G30" s="48">
        <v>401.30999999999995</v>
      </c>
      <c r="H30" s="48">
        <v>800.85</v>
      </c>
      <c r="I30" s="48">
        <v>840</v>
      </c>
      <c r="J30" s="48">
        <v>880</v>
      </c>
      <c r="K30" s="48">
        <v>461.19</v>
      </c>
      <c r="L30" s="51">
        <f t="shared" si="7"/>
        <v>3815</v>
      </c>
      <c r="M30" s="51">
        <v>0</v>
      </c>
      <c r="N30" s="39">
        <f>L30+M30</f>
        <v>3815</v>
      </c>
    </row>
    <row r="31" spans="1:14" s="17" customFormat="1" ht="81.599999999999994" customHeight="1">
      <c r="A31" s="52" t="s">
        <v>47</v>
      </c>
      <c r="B31" s="50" t="s">
        <v>48</v>
      </c>
      <c r="C31" s="53" t="s">
        <v>49</v>
      </c>
      <c r="D31" s="48">
        <v>0</v>
      </c>
      <c r="E31" s="37">
        <v>0</v>
      </c>
      <c r="F31" s="48">
        <v>1862.24</v>
      </c>
      <c r="G31" s="48">
        <v>114018</v>
      </c>
      <c r="H31" s="48">
        <v>120342</v>
      </c>
      <c r="I31" s="48">
        <v>135000</v>
      </c>
      <c r="J31" s="48">
        <v>135000</v>
      </c>
      <c r="K31" s="48">
        <v>60081.97</v>
      </c>
      <c r="L31" s="51">
        <f t="shared" si="7"/>
        <v>566304.21</v>
      </c>
      <c r="M31" s="51">
        <v>0</v>
      </c>
      <c r="N31" s="39">
        <f t="shared" si="6"/>
        <v>566304.21</v>
      </c>
    </row>
    <row r="32" spans="1:14" s="17" customFormat="1" ht="54.6" customHeight="1">
      <c r="A32" s="52" t="s">
        <v>50</v>
      </c>
      <c r="B32" s="50" t="s">
        <v>33</v>
      </c>
      <c r="C32" s="55" t="s">
        <v>34</v>
      </c>
      <c r="D32" s="48">
        <v>0</v>
      </c>
      <c r="E32" s="37">
        <v>0</v>
      </c>
      <c r="F32" s="48">
        <v>757.25</v>
      </c>
      <c r="G32" s="48">
        <v>1938.61</v>
      </c>
      <c r="H32" s="48">
        <v>3050</v>
      </c>
      <c r="I32" s="48">
        <v>3050</v>
      </c>
      <c r="J32" s="48">
        <v>3050</v>
      </c>
      <c r="K32" s="48">
        <v>1854.14</v>
      </c>
      <c r="L32" s="51">
        <f t="shared" si="7"/>
        <v>13700</v>
      </c>
      <c r="M32" s="51">
        <v>0</v>
      </c>
      <c r="N32" s="39">
        <f t="shared" si="6"/>
        <v>13700</v>
      </c>
    </row>
    <row r="33" spans="1:14">
      <c r="A33" s="52" t="s">
        <v>51</v>
      </c>
      <c r="B33" s="138" t="s">
        <v>52</v>
      </c>
      <c r="C33" s="139"/>
      <c r="D33" s="48">
        <v>0</v>
      </c>
      <c r="E33" s="37">
        <f>E26*0.07</f>
        <v>0</v>
      </c>
      <c r="F33" s="48">
        <v>911.65</v>
      </c>
      <c r="G33" s="48">
        <v>8890.61</v>
      </c>
      <c r="H33" s="48">
        <v>9558.92</v>
      </c>
      <c r="I33" s="48">
        <v>10616.22</v>
      </c>
      <c r="J33" s="48">
        <v>10677.76</v>
      </c>
      <c r="K33" s="48">
        <v>5139.2299999999996</v>
      </c>
      <c r="L33" s="51">
        <f t="shared" si="7"/>
        <v>45794.39</v>
      </c>
      <c r="M33" s="51">
        <v>0</v>
      </c>
      <c r="N33" s="39">
        <f t="shared" si="6"/>
        <v>45794.39</v>
      </c>
    </row>
    <row r="34" spans="1:14" s="31" customFormat="1" ht="31.5" customHeight="1">
      <c r="A34" s="122">
        <v>3</v>
      </c>
      <c r="B34" s="129" t="s">
        <v>53</v>
      </c>
      <c r="C34" s="130"/>
      <c r="D34" s="154">
        <v>0</v>
      </c>
      <c r="E34" s="124">
        <f t="shared" ref="E34:L34" si="8">E37+E44</f>
        <v>0</v>
      </c>
      <c r="F34" s="143">
        <f t="shared" si="8"/>
        <v>60477.99</v>
      </c>
      <c r="G34" s="131">
        <f t="shared" si="8"/>
        <v>81227.149999999994</v>
      </c>
      <c r="H34" s="131">
        <f t="shared" si="8"/>
        <v>144130.32999999999</v>
      </c>
      <c r="I34" s="131">
        <f t="shared" si="8"/>
        <v>166912.41999999998</v>
      </c>
      <c r="J34" s="131">
        <f t="shared" si="8"/>
        <v>178850.53</v>
      </c>
      <c r="K34" s="143">
        <f t="shared" si="8"/>
        <v>118401.58</v>
      </c>
      <c r="L34" s="158">
        <f t="shared" si="8"/>
        <v>750000.00000000012</v>
      </c>
      <c r="M34" s="158">
        <v>0</v>
      </c>
      <c r="N34" s="110">
        <f>L34+M34</f>
        <v>750000.00000000012</v>
      </c>
    </row>
    <row r="35" spans="1:14" s="17" customFormat="1" ht="24.6" customHeight="1">
      <c r="A35" s="122"/>
      <c r="B35" s="111" t="s">
        <v>54</v>
      </c>
      <c r="C35" s="112"/>
      <c r="D35" s="155"/>
      <c r="E35" s="124"/>
      <c r="F35" s="143"/>
      <c r="G35" s="131"/>
      <c r="H35" s="131"/>
      <c r="I35" s="131"/>
      <c r="J35" s="131"/>
      <c r="K35" s="143"/>
      <c r="L35" s="158"/>
      <c r="M35" s="158"/>
      <c r="N35" s="110"/>
    </row>
    <row r="36" spans="1:14" s="17" customFormat="1" ht="20.55" customHeight="1">
      <c r="A36" s="122"/>
      <c r="B36" s="111" t="s">
        <v>14</v>
      </c>
      <c r="C36" s="112"/>
      <c r="D36" s="155"/>
      <c r="E36" s="124"/>
      <c r="F36" s="143"/>
      <c r="G36" s="131"/>
      <c r="H36" s="131"/>
      <c r="I36" s="131"/>
      <c r="J36" s="131"/>
      <c r="K36" s="143"/>
      <c r="L36" s="158"/>
      <c r="M36" s="158"/>
      <c r="N36" s="110"/>
    </row>
    <row r="37" spans="1:14" s="17" customFormat="1" ht="20.55" customHeight="1">
      <c r="A37" s="32" t="s">
        <v>55</v>
      </c>
      <c r="B37" s="144" t="s">
        <v>40</v>
      </c>
      <c r="C37" s="145"/>
      <c r="D37" s="48">
        <v>0</v>
      </c>
      <c r="E37" s="37">
        <f t="shared" ref="E37:M37" si="9">SUM(E38:E43)</f>
        <v>0</v>
      </c>
      <c r="F37" s="26">
        <f t="shared" si="9"/>
        <v>56521.49</v>
      </c>
      <c r="G37" s="28">
        <f t="shared" si="9"/>
        <v>75913.22</v>
      </c>
      <c r="H37" s="28">
        <f t="shared" si="9"/>
        <v>134701.24</v>
      </c>
      <c r="I37" s="28">
        <f t="shared" si="9"/>
        <v>155992.91999999998</v>
      </c>
      <c r="J37" s="28">
        <f t="shared" si="9"/>
        <v>167150.03</v>
      </c>
      <c r="K37" s="26">
        <f t="shared" si="9"/>
        <v>110655.68000000001</v>
      </c>
      <c r="L37" s="29">
        <f t="shared" si="9"/>
        <v>700934.58000000007</v>
      </c>
      <c r="M37" s="29">
        <f t="shared" si="9"/>
        <v>0</v>
      </c>
      <c r="N37" s="30">
        <f>L37+M37</f>
        <v>700934.58000000007</v>
      </c>
    </row>
    <row r="38" spans="1:14" s="2" customFormat="1" ht="107.1" customHeight="1">
      <c r="A38" s="33" t="s">
        <v>56</v>
      </c>
      <c r="B38" s="34" t="s">
        <v>18</v>
      </c>
      <c r="C38" s="53" t="s">
        <v>57</v>
      </c>
      <c r="D38" s="37">
        <v>0</v>
      </c>
      <c r="E38" s="37">
        <v>0</v>
      </c>
      <c r="F38" s="37">
        <v>25029.51</v>
      </c>
      <c r="G38" s="37">
        <v>18384.82</v>
      </c>
      <c r="H38" s="37">
        <v>14691.24</v>
      </c>
      <c r="I38" s="37">
        <v>15172.92</v>
      </c>
      <c r="J38" s="37">
        <v>33633.31</v>
      </c>
      <c r="K38" s="37">
        <v>43088.2</v>
      </c>
      <c r="L38" s="38">
        <f t="shared" ref="L38:L44" si="10">SUM(D38:K38)</f>
        <v>150000</v>
      </c>
      <c r="M38" s="38">
        <v>0</v>
      </c>
      <c r="N38" s="39">
        <f t="shared" ref="N38:N45" si="11">L38+M38</f>
        <v>150000</v>
      </c>
    </row>
    <row r="39" spans="1:14" s="17" customFormat="1" ht="30" customHeight="1">
      <c r="A39" s="40" t="s">
        <v>58</v>
      </c>
      <c r="B39" s="34" t="s">
        <v>21</v>
      </c>
      <c r="C39" s="53" t="s">
        <v>59</v>
      </c>
      <c r="D39" s="37">
        <v>0</v>
      </c>
      <c r="E39" s="37">
        <v>0</v>
      </c>
      <c r="F39" s="37">
        <v>0</v>
      </c>
      <c r="G39" s="37">
        <v>0</v>
      </c>
      <c r="H39" s="37">
        <v>0</v>
      </c>
      <c r="I39" s="37">
        <v>4000</v>
      </c>
      <c r="J39" s="37">
        <v>3600</v>
      </c>
      <c r="K39" s="37">
        <v>0</v>
      </c>
      <c r="L39" s="38">
        <f t="shared" si="10"/>
        <v>7600</v>
      </c>
      <c r="M39" s="38">
        <v>0</v>
      </c>
      <c r="N39" s="39">
        <f t="shared" si="11"/>
        <v>7600</v>
      </c>
    </row>
    <row r="40" spans="1:14" s="57" customFormat="1" ht="21" customHeight="1">
      <c r="A40" s="56" t="s">
        <v>60</v>
      </c>
      <c r="B40" s="41" t="s">
        <v>27</v>
      </c>
      <c r="C40" s="55" t="s">
        <v>61</v>
      </c>
      <c r="D40" s="37">
        <v>0</v>
      </c>
      <c r="E40" s="37">
        <v>0</v>
      </c>
      <c r="F40" s="37">
        <v>860.86</v>
      </c>
      <c r="G40" s="37">
        <v>1149.78</v>
      </c>
      <c r="H40" s="37">
        <v>2210</v>
      </c>
      <c r="I40" s="37">
        <v>2320</v>
      </c>
      <c r="J40" s="37">
        <v>2435</v>
      </c>
      <c r="K40" s="37">
        <v>1324.36</v>
      </c>
      <c r="L40" s="38">
        <f t="shared" si="10"/>
        <v>10300</v>
      </c>
      <c r="M40" s="38">
        <v>0</v>
      </c>
      <c r="N40" s="39">
        <f>L40+M40</f>
        <v>10300</v>
      </c>
    </row>
    <row r="41" spans="1:14" s="17" customFormat="1" ht="97.05" customHeight="1">
      <c r="A41" s="40" t="s">
        <v>62</v>
      </c>
      <c r="B41" s="41" t="s">
        <v>63</v>
      </c>
      <c r="C41" s="44" t="s">
        <v>64</v>
      </c>
      <c r="D41" s="37">
        <v>0</v>
      </c>
      <c r="E41" s="37">
        <v>0</v>
      </c>
      <c r="F41" s="37">
        <v>18149.099999999999</v>
      </c>
      <c r="G41" s="37">
        <v>21314.6</v>
      </c>
      <c r="H41" s="37">
        <v>100000</v>
      </c>
      <c r="I41" s="37">
        <v>115000</v>
      </c>
      <c r="J41" s="37">
        <v>115000</v>
      </c>
      <c r="K41" s="37">
        <v>62570.879999999997</v>
      </c>
      <c r="L41" s="38">
        <f t="shared" si="10"/>
        <v>432034.58</v>
      </c>
      <c r="M41" s="38">
        <v>0</v>
      </c>
      <c r="N41" s="39">
        <f t="shared" si="11"/>
        <v>432034.58</v>
      </c>
    </row>
    <row r="42" spans="1:14" s="17" customFormat="1" ht="55.05" customHeight="1">
      <c r="A42" s="40" t="s">
        <v>65</v>
      </c>
      <c r="B42" s="58" t="s">
        <v>66</v>
      </c>
      <c r="C42" s="162" t="s">
        <v>110</v>
      </c>
      <c r="D42" s="37">
        <v>0</v>
      </c>
      <c r="E42" s="37">
        <v>0</v>
      </c>
      <c r="F42" s="37">
        <v>12000</v>
      </c>
      <c r="G42" s="37">
        <v>32218.28</v>
      </c>
      <c r="H42" s="37">
        <v>12800</v>
      </c>
      <c r="I42" s="37">
        <v>14000</v>
      </c>
      <c r="J42" s="37">
        <v>6981.72</v>
      </c>
      <c r="K42" s="37">
        <v>0</v>
      </c>
      <c r="L42" s="38">
        <f t="shared" si="10"/>
        <v>78000</v>
      </c>
      <c r="M42" s="38">
        <v>0</v>
      </c>
      <c r="N42" s="39">
        <f t="shared" si="11"/>
        <v>78000</v>
      </c>
    </row>
    <row r="43" spans="1:14" s="17" customFormat="1" ht="55.5" customHeight="1">
      <c r="A43" s="40" t="s">
        <v>67</v>
      </c>
      <c r="B43" s="50" t="s">
        <v>33</v>
      </c>
      <c r="C43" s="55" t="s">
        <v>34</v>
      </c>
      <c r="D43" s="37">
        <v>0</v>
      </c>
      <c r="E43" s="37">
        <v>0</v>
      </c>
      <c r="F43" s="37">
        <v>482.02</v>
      </c>
      <c r="G43" s="37">
        <v>2845.74</v>
      </c>
      <c r="H43" s="37">
        <v>5000</v>
      </c>
      <c r="I43" s="37">
        <v>5500</v>
      </c>
      <c r="J43" s="37">
        <v>5500</v>
      </c>
      <c r="K43" s="37">
        <v>3672.24</v>
      </c>
      <c r="L43" s="38">
        <f t="shared" si="10"/>
        <v>23000</v>
      </c>
      <c r="M43" s="38">
        <v>0</v>
      </c>
      <c r="N43" s="39">
        <f t="shared" si="11"/>
        <v>23000</v>
      </c>
    </row>
    <row r="44" spans="1:14" ht="13.5" customHeight="1">
      <c r="A44" s="59" t="s">
        <v>68</v>
      </c>
      <c r="B44" s="138" t="s">
        <v>52</v>
      </c>
      <c r="C44" s="139"/>
      <c r="D44" s="37">
        <v>0</v>
      </c>
      <c r="E44" s="37">
        <f>E37*0.07</f>
        <v>0</v>
      </c>
      <c r="F44" s="37">
        <v>3956.5</v>
      </c>
      <c r="G44" s="37">
        <v>5313.93</v>
      </c>
      <c r="H44" s="37">
        <v>9429.09</v>
      </c>
      <c r="I44" s="37">
        <v>10919.5</v>
      </c>
      <c r="J44" s="37">
        <v>11700.5</v>
      </c>
      <c r="K44" s="37">
        <v>7745.9</v>
      </c>
      <c r="L44" s="38">
        <f t="shared" si="10"/>
        <v>49065.420000000006</v>
      </c>
      <c r="M44" s="38">
        <v>0</v>
      </c>
      <c r="N44" s="39">
        <f t="shared" si="11"/>
        <v>49065.420000000006</v>
      </c>
    </row>
    <row r="45" spans="1:14" s="31" customFormat="1" ht="44.1" customHeight="1">
      <c r="A45" s="121" t="s">
        <v>69</v>
      </c>
      <c r="B45" s="129" t="s">
        <v>70</v>
      </c>
      <c r="C45" s="130"/>
      <c r="D45" s="124">
        <v>0</v>
      </c>
      <c r="E45" s="124">
        <f t="shared" ref="E45:M45" si="12">E48+E55</f>
        <v>0</v>
      </c>
      <c r="F45" s="120">
        <f t="shared" si="12"/>
        <v>33353.58</v>
      </c>
      <c r="G45" s="119">
        <f t="shared" si="12"/>
        <v>33009.479999999996</v>
      </c>
      <c r="H45" s="119">
        <f t="shared" si="12"/>
        <v>110803.41</v>
      </c>
      <c r="I45" s="119">
        <f t="shared" si="12"/>
        <v>45715.87</v>
      </c>
      <c r="J45" s="119">
        <f t="shared" si="12"/>
        <v>46037.94</v>
      </c>
      <c r="K45" s="120">
        <f t="shared" si="12"/>
        <v>31079.719999999998</v>
      </c>
      <c r="L45" s="110">
        <f t="shared" si="12"/>
        <v>300000</v>
      </c>
      <c r="M45" s="110">
        <f t="shared" si="12"/>
        <v>0</v>
      </c>
      <c r="N45" s="110">
        <f t="shared" si="11"/>
        <v>300000</v>
      </c>
    </row>
    <row r="46" spans="1:14" s="17" customFormat="1" ht="24.6" customHeight="1">
      <c r="A46" s="122"/>
      <c r="B46" s="111" t="s">
        <v>71</v>
      </c>
      <c r="C46" s="112"/>
      <c r="D46" s="125"/>
      <c r="E46" s="124"/>
      <c r="F46" s="120"/>
      <c r="G46" s="119"/>
      <c r="H46" s="119"/>
      <c r="I46" s="119"/>
      <c r="J46" s="119"/>
      <c r="K46" s="120"/>
      <c r="L46" s="110"/>
      <c r="M46" s="110"/>
      <c r="N46" s="110"/>
    </row>
    <row r="47" spans="1:14" s="17" customFormat="1" ht="20.55" customHeight="1">
      <c r="A47" s="123"/>
      <c r="B47" s="113" t="s">
        <v>14</v>
      </c>
      <c r="C47" s="114"/>
      <c r="D47" s="125"/>
      <c r="E47" s="124"/>
      <c r="F47" s="120"/>
      <c r="G47" s="119"/>
      <c r="H47" s="119"/>
      <c r="I47" s="119"/>
      <c r="J47" s="119"/>
      <c r="K47" s="120"/>
      <c r="L47" s="110"/>
      <c r="M47" s="110"/>
      <c r="N47" s="110"/>
    </row>
    <row r="48" spans="1:14" s="17" customFormat="1" ht="20.55" customHeight="1">
      <c r="A48" s="32" t="s">
        <v>72</v>
      </c>
      <c r="B48" s="140" t="s">
        <v>40</v>
      </c>
      <c r="C48" s="141"/>
      <c r="D48" s="37">
        <v>0</v>
      </c>
      <c r="E48" s="37">
        <f>SUM(E52:E54)</f>
        <v>0</v>
      </c>
      <c r="F48" s="27">
        <f t="shared" ref="F48:N48" si="13">SUM(F49:F54)</f>
        <v>31171.57</v>
      </c>
      <c r="G48" s="60">
        <f t="shared" si="13"/>
        <v>30849.98</v>
      </c>
      <c r="H48" s="60">
        <f t="shared" si="13"/>
        <v>103554.59000000001</v>
      </c>
      <c r="I48" s="60">
        <f t="shared" si="13"/>
        <v>42725.11</v>
      </c>
      <c r="J48" s="60">
        <f t="shared" si="13"/>
        <v>43026.11</v>
      </c>
      <c r="K48" s="27">
        <f t="shared" si="13"/>
        <v>29046.469999999998</v>
      </c>
      <c r="L48" s="30">
        <f t="shared" si="13"/>
        <v>280373.83</v>
      </c>
      <c r="M48" s="30">
        <f t="shared" si="13"/>
        <v>0</v>
      </c>
      <c r="N48" s="30">
        <f t="shared" si="13"/>
        <v>280373.83</v>
      </c>
    </row>
    <row r="49" spans="1:14" s="17" customFormat="1" ht="109.5" customHeight="1">
      <c r="A49" s="32" t="s">
        <v>73</v>
      </c>
      <c r="B49" s="34" t="s">
        <v>18</v>
      </c>
      <c r="C49" s="53" t="s">
        <v>74</v>
      </c>
      <c r="D49" s="37">
        <v>0</v>
      </c>
      <c r="E49" s="37">
        <v>0</v>
      </c>
      <c r="F49" s="37">
        <v>3211.2</v>
      </c>
      <c r="G49" s="36">
        <v>3338.71</v>
      </c>
      <c r="H49" s="36">
        <v>2207.7599999999998</v>
      </c>
      <c r="I49" s="36">
        <v>2318.09</v>
      </c>
      <c r="J49" s="36">
        <v>2433.9899999999998</v>
      </c>
      <c r="K49" s="37">
        <v>2129.7399999999998</v>
      </c>
      <c r="L49" s="38">
        <f t="shared" ref="L49:L55" si="14">SUM(D49:K49)</f>
        <v>15639.49</v>
      </c>
      <c r="M49" s="38">
        <v>0</v>
      </c>
      <c r="N49" s="38">
        <f t="shared" ref="N49:N56" si="15">L49+M49</f>
        <v>15639.49</v>
      </c>
    </row>
    <row r="50" spans="1:14" s="17" customFormat="1" ht="46.5" customHeight="1">
      <c r="A50" s="32" t="s">
        <v>75</v>
      </c>
      <c r="B50" s="34" t="s">
        <v>24</v>
      </c>
      <c r="C50" s="35" t="s">
        <v>25</v>
      </c>
      <c r="D50" s="37">
        <v>0</v>
      </c>
      <c r="E50" s="37">
        <v>0</v>
      </c>
      <c r="F50" s="37">
        <v>1177.0900000000001</v>
      </c>
      <c r="G50" s="37">
        <v>1259.2200000000003</v>
      </c>
      <c r="H50" s="37">
        <v>2954.28</v>
      </c>
      <c r="I50" s="37">
        <v>3102.02</v>
      </c>
      <c r="J50" s="37">
        <v>3257.12</v>
      </c>
      <c r="K50" s="37">
        <v>2493.73</v>
      </c>
      <c r="L50" s="38">
        <f t="shared" si="14"/>
        <v>14243.46</v>
      </c>
      <c r="M50" s="38">
        <v>0</v>
      </c>
      <c r="N50" s="38">
        <f>L50+M50</f>
        <v>14243.46</v>
      </c>
    </row>
    <row r="51" spans="1:14" s="17" customFormat="1" ht="30" customHeight="1">
      <c r="A51" s="32" t="s">
        <v>76</v>
      </c>
      <c r="B51" s="41" t="s">
        <v>27</v>
      </c>
      <c r="C51" s="55" t="s">
        <v>28</v>
      </c>
      <c r="D51" s="37">
        <v>0</v>
      </c>
      <c r="E51" s="37">
        <v>0</v>
      </c>
      <c r="F51" s="37">
        <v>590.58000000000004</v>
      </c>
      <c r="G51" s="37">
        <v>176.77</v>
      </c>
      <c r="H51" s="37">
        <v>587.95000000000005</v>
      </c>
      <c r="I51" s="37">
        <v>620</v>
      </c>
      <c r="J51" s="37">
        <v>650</v>
      </c>
      <c r="K51" s="37">
        <v>374.7</v>
      </c>
      <c r="L51" s="38">
        <f t="shared" si="14"/>
        <v>3000</v>
      </c>
      <c r="M51" s="38">
        <v>0</v>
      </c>
      <c r="N51" s="38">
        <f>L51+M51</f>
        <v>3000</v>
      </c>
    </row>
    <row r="52" spans="1:14" s="17" customFormat="1" ht="108.6" customHeight="1">
      <c r="A52" s="33" t="s">
        <v>77</v>
      </c>
      <c r="B52" s="34" t="s">
        <v>78</v>
      </c>
      <c r="C52" s="53" t="s">
        <v>79</v>
      </c>
      <c r="D52" s="37">
        <v>0</v>
      </c>
      <c r="E52" s="37">
        <v>0</v>
      </c>
      <c r="F52" s="37">
        <v>25786.080000000002</v>
      </c>
      <c r="G52" s="37">
        <v>24720.639999999999</v>
      </c>
      <c r="H52" s="37">
        <v>95852</v>
      </c>
      <c r="I52" s="37">
        <v>35000</v>
      </c>
      <c r="J52" s="37">
        <v>35000</v>
      </c>
      <c r="K52" s="37">
        <v>23096.959999999999</v>
      </c>
      <c r="L52" s="38">
        <f t="shared" si="14"/>
        <v>239455.68</v>
      </c>
      <c r="M52" s="38">
        <v>0</v>
      </c>
      <c r="N52" s="39">
        <f t="shared" si="15"/>
        <v>239455.68</v>
      </c>
    </row>
    <row r="53" spans="1:14" s="17" customFormat="1" ht="20.55" customHeight="1">
      <c r="A53" s="33" t="s">
        <v>80</v>
      </c>
      <c r="B53" s="34" t="s">
        <v>21</v>
      </c>
      <c r="C53" s="53" t="s">
        <v>81</v>
      </c>
      <c r="D53" s="37">
        <v>0</v>
      </c>
      <c r="E53" s="37">
        <v>0</v>
      </c>
      <c r="F53" s="37">
        <v>0</v>
      </c>
      <c r="G53" s="37">
        <v>267.60000000000002</v>
      </c>
      <c r="H53" s="37">
        <v>267.60000000000002</v>
      </c>
      <c r="I53" s="37">
        <v>0</v>
      </c>
      <c r="J53" s="37">
        <v>0</v>
      </c>
      <c r="K53" s="37">
        <v>0</v>
      </c>
      <c r="L53" s="38">
        <f t="shared" si="14"/>
        <v>535.20000000000005</v>
      </c>
      <c r="M53" s="38">
        <v>0</v>
      </c>
      <c r="N53" s="39">
        <f t="shared" si="15"/>
        <v>535.20000000000005</v>
      </c>
    </row>
    <row r="54" spans="1:14" s="17" customFormat="1" ht="55.5" customHeight="1">
      <c r="A54" s="33" t="s">
        <v>82</v>
      </c>
      <c r="B54" s="50" t="s">
        <v>33</v>
      </c>
      <c r="C54" s="55" t="s">
        <v>34</v>
      </c>
      <c r="D54" s="37">
        <v>0</v>
      </c>
      <c r="E54" s="37">
        <v>0</v>
      </c>
      <c r="F54" s="37">
        <v>406.62</v>
      </c>
      <c r="G54" s="37">
        <v>1087.04</v>
      </c>
      <c r="H54" s="37">
        <v>1685</v>
      </c>
      <c r="I54" s="37">
        <v>1685</v>
      </c>
      <c r="J54" s="37">
        <v>1685</v>
      </c>
      <c r="K54" s="37">
        <v>951.34</v>
      </c>
      <c r="L54" s="38">
        <f t="shared" si="14"/>
        <v>7500</v>
      </c>
      <c r="M54" s="38">
        <v>0</v>
      </c>
      <c r="N54" s="39">
        <f t="shared" si="15"/>
        <v>7500</v>
      </c>
    </row>
    <row r="55" spans="1:14" s="62" customFormat="1">
      <c r="A55" s="61" t="s">
        <v>83</v>
      </c>
      <c r="B55" s="117" t="s">
        <v>52</v>
      </c>
      <c r="C55" s="118"/>
      <c r="D55" s="37">
        <v>0</v>
      </c>
      <c r="E55" s="37">
        <f>E48*0.07</f>
        <v>0</v>
      </c>
      <c r="F55" s="37">
        <v>2182.0100000000002</v>
      </c>
      <c r="G55" s="37">
        <v>2159.5</v>
      </c>
      <c r="H55" s="37">
        <v>7248.82</v>
      </c>
      <c r="I55" s="37">
        <v>2990.76</v>
      </c>
      <c r="J55" s="37">
        <v>3011.83</v>
      </c>
      <c r="K55" s="37">
        <v>2033.25</v>
      </c>
      <c r="L55" s="38">
        <f t="shared" si="14"/>
        <v>19626.169999999998</v>
      </c>
      <c r="M55" s="38">
        <v>0</v>
      </c>
      <c r="N55" s="39">
        <f t="shared" si="15"/>
        <v>19626.169999999998</v>
      </c>
    </row>
    <row r="56" spans="1:14" s="31" customFormat="1" ht="23.1" customHeight="1">
      <c r="A56" s="121" t="s">
        <v>84</v>
      </c>
      <c r="B56" s="163" t="s">
        <v>111</v>
      </c>
      <c r="C56" s="164"/>
      <c r="D56" s="124">
        <v>0</v>
      </c>
      <c r="E56" s="124">
        <f t="shared" ref="E56:M56" si="16">E59+E67</f>
        <v>0</v>
      </c>
      <c r="F56" s="120">
        <f t="shared" si="16"/>
        <v>26427.66</v>
      </c>
      <c r="G56" s="119">
        <f t="shared" si="16"/>
        <v>28686.760000000006</v>
      </c>
      <c r="H56" s="119">
        <f t="shared" si="16"/>
        <v>151573.44</v>
      </c>
      <c r="I56" s="119">
        <f t="shared" si="16"/>
        <v>198957.33</v>
      </c>
      <c r="J56" s="119">
        <f t="shared" si="16"/>
        <v>445296.76</v>
      </c>
      <c r="K56" s="120">
        <f t="shared" si="16"/>
        <v>159058.05000000005</v>
      </c>
      <c r="L56" s="110">
        <f t="shared" si="16"/>
        <v>1009999.9999999999</v>
      </c>
      <c r="M56" s="110">
        <f t="shared" si="16"/>
        <v>0</v>
      </c>
      <c r="N56" s="110">
        <f t="shared" si="15"/>
        <v>1009999.9999999999</v>
      </c>
    </row>
    <row r="57" spans="1:14" s="17" customFormat="1" ht="24.6" customHeight="1">
      <c r="A57" s="122"/>
      <c r="B57" s="111" t="s">
        <v>85</v>
      </c>
      <c r="C57" s="112"/>
      <c r="D57" s="125"/>
      <c r="E57" s="124"/>
      <c r="F57" s="120"/>
      <c r="G57" s="119"/>
      <c r="H57" s="119"/>
      <c r="I57" s="119"/>
      <c r="J57" s="119"/>
      <c r="K57" s="120"/>
      <c r="L57" s="110"/>
      <c r="M57" s="110"/>
      <c r="N57" s="110"/>
    </row>
    <row r="58" spans="1:14" s="17" customFormat="1" ht="20.55" customHeight="1">
      <c r="A58" s="123"/>
      <c r="B58" s="113" t="s">
        <v>86</v>
      </c>
      <c r="C58" s="114"/>
      <c r="D58" s="125"/>
      <c r="E58" s="124"/>
      <c r="F58" s="120"/>
      <c r="G58" s="119"/>
      <c r="H58" s="119"/>
      <c r="I58" s="119"/>
      <c r="J58" s="119"/>
      <c r="K58" s="120"/>
      <c r="L58" s="110"/>
      <c r="M58" s="110"/>
      <c r="N58" s="110"/>
    </row>
    <row r="59" spans="1:14" s="17" customFormat="1" ht="20.55" customHeight="1">
      <c r="A59" s="32" t="s">
        <v>87</v>
      </c>
      <c r="B59" s="115" t="s">
        <v>40</v>
      </c>
      <c r="C59" s="116"/>
      <c r="D59" s="37">
        <v>0</v>
      </c>
      <c r="E59" s="37">
        <f t="shared" ref="E59:K59" si="17">SUM(E60:E66)</f>
        <v>0</v>
      </c>
      <c r="F59" s="27">
        <f>SUM(F60:F66)</f>
        <v>24698.73</v>
      </c>
      <c r="G59" s="60">
        <f t="shared" si="17"/>
        <v>26810.110000000004</v>
      </c>
      <c r="H59" s="60">
        <f t="shared" si="17"/>
        <v>141657.42000000001</v>
      </c>
      <c r="I59" s="60">
        <f t="shared" si="17"/>
        <v>185941.43</v>
      </c>
      <c r="J59" s="60">
        <f t="shared" si="17"/>
        <v>416165.2</v>
      </c>
      <c r="K59" s="27">
        <f t="shared" si="17"/>
        <v>148652.38000000003</v>
      </c>
      <c r="L59" s="30">
        <f>SUM(L60:L66)</f>
        <v>943925.2699999999</v>
      </c>
      <c r="M59" s="30">
        <f>SUM(M60:M66)</f>
        <v>0</v>
      </c>
      <c r="N59" s="30">
        <f t="shared" ref="N59:N67" si="18">L59+M59</f>
        <v>943925.2699999999</v>
      </c>
    </row>
    <row r="60" spans="1:14" s="2" customFormat="1" ht="109.5" customHeight="1">
      <c r="A60" s="32" t="s">
        <v>88</v>
      </c>
      <c r="B60" s="34" t="s">
        <v>18</v>
      </c>
      <c r="C60" s="53" t="s">
        <v>89</v>
      </c>
      <c r="D60" s="63">
        <v>0</v>
      </c>
      <c r="E60" s="63">
        <v>0</v>
      </c>
      <c r="F60" s="63">
        <v>9633.6099999999988</v>
      </c>
      <c r="G60" s="63">
        <v>10016.1</v>
      </c>
      <c r="H60" s="64">
        <v>13246.200000000003</v>
      </c>
      <c r="I60" s="64">
        <v>13908.51</v>
      </c>
      <c r="J60" s="64">
        <v>14603.94</v>
      </c>
      <c r="K60" s="64">
        <v>12778.44</v>
      </c>
      <c r="L60" s="38">
        <f t="shared" ref="L60:L66" si="19">SUM(D60:K60)</f>
        <v>74186.8</v>
      </c>
      <c r="M60" s="38">
        <v>0</v>
      </c>
      <c r="N60" s="38">
        <f t="shared" si="18"/>
        <v>74186.8</v>
      </c>
    </row>
    <row r="61" spans="1:14" s="17" customFormat="1" ht="23.1" customHeight="1">
      <c r="A61" s="33" t="s">
        <v>90</v>
      </c>
      <c r="B61" s="34" t="s">
        <v>21</v>
      </c>
      <c r="C61" s="53" t="s">
        <v>22</v>
      </c>
      <c r="D61" s="63">
        <v>0</v>
      </c>
      <c r="E61" s="63">
        <v>0</v>
      </c>
      <c r="F61" s="63">
        <v>133.80000000000001</v>
      </c>
      <c r="G61" s="63">
        <v>200.7</v>
      </c>
      <c r="H61" s="63">
        <v>0</v>
      </c>
      <c r="I61" s="63">
        <v>401.4</v>
      </c>
      <c r="J61" s="63">
        <v>0</v>
      </c>
      <c r="K61" s="63">
        <v>0</v>
      </c>
      <c r="L61" s="38">
        <f t="shared" si="19"/>
        <v>735.9</v>
      </c>
      <c r="M61" s="38">
        <v>0</v>
      </c>
      <c r="N61" s="39">
        <f t="shared" si="18"/>
        <v>735.9</v>
      </c>
    </row>
    <row r="62" spans="1:14" s="17" customFormat="1" ht="47.55" customHeight="1">
      <c r="A62" s="33" t="s">
        <v>91</v>
      </c>
      <c r="B62" s="34" t="s">
        <v>24</v>
      </c>
      <c r="C62" s="53" t="s">
        <v>25</v>
      </c>
      <c r="D62" s="63">
        <v>0</v>
      </c>
      <c r="E62" s="63">
        <v>0</v>
      </c>
      <c r="F62" s="37">
        <v>3531.1399999999994</v>
      </c>
      <c r="G62" s="37">
        <v>3777.51</v>
      </c>
      <c r="H62" s="37">
        <v>3692.8799999999992</v>
      </c>
      <c r="I62" s="37">
        <v>3877.52</v>
      </c>
      <c r="J62" s="37">
        <v>4071.4</v>
      </c>
      <c r="K62" s="37">
        <v>3562.48</v>
      </c>
      <c r="L62" s="38">
        <f>SUM(D62:K62)</f>
        <v>22512.93</v>
      </c>
      <c r="M62" s="38">
        <v>0</v>
      </c>
      <c r="N62" s="39">
        <f>L62+M62</f>
        <v>22512.93</v>
      </c>
    </row>
    <row r="63" spans="1:14" s="17" customFormat="1" ht="29.55" customHeight="1">
      <c r="A63" s="33" t="s">
        <v>92</v>
      </c>
      <c r="B63" s="41" t="s">
        <v>27</v>
      </c>
      <c r="C63" s="55" t="s">
        <v>28</v>
      </c>
      <c r="D63" s="63">
        <v>0</v>
      </c>
      <c r="E63" s="63">
        <v>0</v>
      </c>
      <c r="F63" s="37">
        <v>440.62</v>
      </c>
      <c r="G63" s="46">
        <v>530.38</v>
      </c>
      <c r="H63" s="46">
        <v>941.7</v>
      </c>
      <c r="I63" s="46">
        <v>1000</v>
      </c>
      <c r="J63" s="46">
        <v>1050</v>
      </c>
      <c r="K63" s="46">
        <v>500</v>
      </c>
      <c r="L63" s="38">
        <f>SUM(D63:K63)</f>
        <v>4462.7</v>
      </c>
      <c r="M63" s="38">
        <v>0</v>
      </c>
      <c r="N63" s="39">
        <f>L63+M63</f>
        <v>4462.7</v>
      </c>
    </row>
    <row r="64" spans="1:14" s="17" customFormat="1" ht="82.5" customHeight="1">
      <c r="A64" s="33" t="s">
        <v>93</v>
      </c>
      <c r="B64" s="165" t="s">
        <v>112</v>
      </c>
      <c r="C64" s="166" t="s">
        <v>113</v>
      </c>
      <c r="D64" s="63">
        <v>0</v>
      </c>
      <c r="E64" s="63">
        <v>0</v>
      </c>
      <c r="F64" s="37">
        <v>9882</v>
      </c>
      <c r="G64" s="37">
        <v>8118</v>
      </c>
      <c r="H64" s="37">
        <v>118514</v>
      </c>
      <c r="I64" s="37">
        <v>118514</v>
      </c>
      <c r="J64" s="37">
        <v>348199.86</v>
      </c>
      <c r="K64" s="37">
        <v>117213.35</v>
      </c>
      <c r="L64" s="38">
        <f t="shared" si="19"/>
        <v>720441.21</v>
      </c>
      <c r="M64" s="38">
        <v>0</v>
      </c>
      <c r="N64" s="39">
        <f t="shared" si="18"/>
        <v>720441.21</v>
      </c>
    </row>
    <row r="65" spans="1:15" s="17" customFormat="1" ht="118.5" customHeight="1">
      <c r="A65" s="33" t="s">
        <v>94</v>
      </c>
      <c r="B65" s="160" t="s">
        <v>114</v>
      </c>
      <c r="C65" s="162" t="s">
        <v>115</v>
      </c>
      <c r="D65" s="63">
        <v>0</v>
      </c>
      <c r="E65" s="63">
        <v>0</v>
      </c>
      <c r="F65" s="63">
        <v>0</v>
      </c>
      <c r="G65" s="63">
        <v>224.74</v>
      </c>
      <c r="H65" s="63">
        <v>2022.64</v>
      </c>
      <c r="I65" s="63">
        <v>45000</v>
      </c>
      <c r="J65" s="63">
        <v>45000</v>
      </c>
      <c r="K65" s="63">
        <v>12838.35</v>
      </c>
      <c r="L65" s="38">
        <f t="shared" si="19"/>
        <v>105085.73000000001</v>
      </c>
      <c r="M65" s="38">
        <v>0</v>
      </c>
      <c r="N65" s="39">
        <f t="shared" si="18"/>
        <v>105085.73000000001</v>
      </c>
    </row>
    <row r="66" spans="1:15" s="17" customFormat="1" ht="54.6" customHeight="1">
      <c r="A66" s="33" t="s">
        <v>95</v>
      </c>
      <c r="B66" s="50" t="s">
        <v>33</v>
      </c>
      <c r="C66" s="55" t="s">
        <v>34</v>
      </c>
      <c r="D66" s="63">
        <v>0</v>
      </c>
      <c r="E66" s="63">
        <v>0</v>
      </c>
      <c r="F66" s="63">
        <v>1077.56</v>
      </c>
      <c r="G66" s="63">
        <v>3942.68</v>
      </c>
      <c r="H66" s="63">
        <v>3240</v>
      </c>
      <c r="I66" s="63">
        <v>3240</v>
      </c>
      <c r="J66" s="63">
        <v>3240</v>
      </c>
      <c r="K66" s="63">
        <v>1759.76</v>
      </c>
      <c r="L66" s="38">
        <f t="shared" si="19"/>
        <v>16500</v>
      </c>
      <c r="M66" s="38">
        <v>0</v>
      </c>
      <c r="N66" s="39">
        <f t="shared" si="18"/>
        <v>16500</v>
      </c>
    </row>
    <row r="67" spans="1:15" s="62" customFormat="1">
      <c r="A67" s="61" t="s">
        <v>96</v>
      </c>
      <c r="B67" s="117" t="s">
        <v>52</v>
      </c>
      <c r="C67" s="118"/>
      <c r="D67" s="65">
        <f>D59*0.07</f>
        <v>0</v>
      </c>
      <c r="E67" s="65">
        <f>E59*0.07</f>
        <v>0</v>
      </c>
      <c r="F67" s="65">
        <v>1728.93</v>
      </c>
      <c r="G67" s="65">
        <v>1876.65</v>
      </c>
      <c r="H67" s="65">
        <v>9916.02</v>
      </c>
      <c r="I67" s="65">
        <v>13015.9</v>
      </c>
      <c r="J67" s="65">
        <v>29131.56</v>
      </c>
      <c r="K67" s="65">
        <v>10405.67</v>
      </c>
      <c r="L67" s="66">
        <f>SUM(D67:K67)</f>
        <v>66074.73</v>
      </c>
      <c r="M67" s="66">
        <v>0</v>
      </c>
      <c r="N67" s="67">
        <f t="shared" si="18"/>
        <v>66074.73</v>
      </c>
      <c r="O67" s="68"/>
    </row>
    <row r="68" spans="1:15">
      <c r="A68" s="69"/>
      <c r="B68" s="70"/>
      <c r="C68" s="71"/>
      <c r="D68" s="72"/>
      <c r="E68" s="73"/>
      <c r="F68" s="73"/>
      <c r="G68" s="73"/>
      <c r="H68" s="73"/>
      <c r="I68" s="73"/>
      <c r="J68" s="73"/>
      <c r="K68" s="73"/>
      <c r="L68" s="73"/>
      <c r="M68" s="73"/>
      <c r="N68" s="73"/>
      <c r="O68" s="68"/>
    </row>
    <row r="69" spans="1:15" ht="12.75" customHeight="1">
      <c r="A69" s="52"/>
      <c r="B69" s="50" t="s">
        <v>97</v>
      </c>
      <c r="C69" s="50"/>
      <c r="D69" s="27">
        <f>N11+N23+N34+N45+N56</f>
        <v>5150000</v>
      </c>
      <c r="E69" s="74"/>
      <c r="F69" s="5"/>
      <c r="G69" s="5"/>
      <c r="H69" s="5"/>
      <c r="I69" s="5"/>
      <c r="J69" s="5"/>
      <c r="K69" s="5"/>
      <c r="L69" s="5"/>
      <c r="M69" s="62"/>
      <c r="N69" s="62"/>
      <c r="O69" s="68"/>
    </row>
    <row r="70" spans="1:15">
      <c r="A70" s="75"/>
      <c r="C70" s="9"/>
      <c r="O70" s="68"/>
    </row>
    <row r="71" spans="1:15">
      <c r="C71" s="76"/>
      <c r="O71" s="68"/>
    </row>
    <row r="72" spans="1:15">
      <c r="A72" s="77" t="s">
        <v>98</v>
      </c>
      <c r="C72" s="9"/>
      <c r="E72" s="78"/>
      <c r="F72" s="78"/>
      <c r="G72" s="78"/>
      <c r="H72" s="78"/>
      <c r="I72" s="78"/>
      <c r="J72" s="78"/>
      <c r="K72" s="78"/>
      <c r="L72" s="4"/>
      <c r="M72" s="4"/>
      <c r="N72" s="4"/>
    </row>
    <row r="73" spans="1:15">
      <c r="A73" s="77"/>
      <c r="C73" s="9"/>
      <c r="E73" s="78"/>
      <c r="F73" s="78"/>
      <c r="G73" s="78"/>
      <c r="H73" s="78"/>
      <c r="I73" s="78"/>
      <c r="J73" s="78"/>
      <c r="K73" s="78"/>
      <c r="L73" s="4"/>
      <c r="M73" s="4"/>
      <c r="N73" s="4"/>
    </row>
    <row r="74" spans="1:15" s="17" customFormat="1">
      <c r="A74" s="79"/>
      <c r="B74" s="80" t="s">
        <v>3</v>
      </c>
      <c r="C74" s="81"/>
      <c r="D74" s="13">
        <v>2022</v>
      </c>
      <c r="E74" s="14">
        <v>2023</v>
      </c>
      <c r="F74" s="13">
        <v>2024</v>
      </c>
      <c r="G74" s="13">
        <v>2025</v>
      </c>
      <c r="H74" s="13">
        <v>2026</v>
      </c>
      <c r="I74" s="13">
        <v>2027</v>
      </c>
      <c r="J74" s="13">
        <v>2028</v>
      </c>
      <c r="K74" s="82">
        <v>2029</v>
      </c>
      <c r="L74" s="83" t="s">
        <v>4</v>
      </c>
    </row>
    <row r="75" spans="1:15" s="17" customFormat="1">
      <c r="A75" s="84"/>
      <c r="B75" s="85" t="s">
        <v>99</v>
      </c>
      <c r="C75" s="12"/>
      <c r="D75" s="86" t="s">
        <v>100</v>
      </c>
      <c r="E75" s="11" t="s">
        <v>100</v>
      </c>
      <c r="F75" s="86" t="s">
        <v>100</v>
      </c>
      <c r="G75" s="86" t="s">
        <v>100</v>
      </c>
      <c r="H75" s="86" t="s">
        <v>100</v>
      </c>
      <c r="I75" s="86" t="s">
        <v>100</v>
      </c>
      <c r="J75" s="86" t="s">
        <v>100</v>
      </c>
      <c r="K75" s="87" t="s">
        <v>100</v>
      </c>
      <c r="L75" s="86" t="s">
        <v>100</v>
      </c>
    </row>
    <row r="76" spans="1:15" ht="12.75" customHeight="1">
      <c r="A76" s="88">
        <v>1</v>
      </c>
      <c r="B76" s="89" t="s">
        <v>101</v>
      </c>
      <c r="C76" s="89"/>
      <c r="D76" s="90"/>
      <c r="E76" s="91"/>
      <c r="F76" s="90"/>
      <c r="G76" s="90"/>
      <c r="H76" s="90"/>
      <c r="I76" s="90"/>
      <c r="J76" s="90"/>
      <c r="K76" s="92"/>
      <c r="L76" s="90"/>
    </row>
    <row r="77" spans="1:15">
      <c r="A77" s="88">
        <v>2</v>
      </c>
      <c r="B77" s="93" t="s">
        <v>102</v>
      </c>
      <c r="C77" s="93"/>
      <c r="D77" s="90">
        <f>D78+D79</f>
        <v>0</v>
      </c>
      <c r="E77" s="94">
        <f t="shared" ref="E77:K77" si="20">E78+E79</f>
        <v>0</v>
      </c>
      <c r="F77" s="90">
        <f t="shared" si="20"/>
        <v>326423.59999999998</v>
      </c>
      <c r="G77" s="90">
        <f t="shared" si="20"/>
        <v>652555.30999999994</v>
      </c>
      <c r="H77" s="90">
        <f t="shared" si="20"/>
        <v>1088238.25</v>
      </c>
      <c r="I77" s="90">
        <f t="shared" si="20"/>
        <v>1001853.95</v>
      </c>
      <c r="J77" s="90">
        <f t="shared" si="20"/>
        <v>1395303.23</v>
      </c>
      <c r="K77" s="92">
        <f t="shared" si="20"/>
        <v>685625.66</v>
      </c>
      <c r="L77" s="90">
        <f>SUM(D77:K77)</f>
        <v>5150000</v>
      </c>
    </row>
    <row r="78" spans="1:15" s="17" customFormat="1">
      <c r="A78" s="95" t="s">
        <v>103</v>
      </c>
      <c r="B78" s="96" t="s">
        <v>104</v>
      </c>
      <c r="C78" s="97"/>
      <c r="D78" s="98">
        <f t="shared" ref="D78:K78" si="21">(D11+D23+D34+D45+D56)*0.75</f>
        <v>0</v>
      </c>
      <c r="E78" s="99">
        <f>(E11+E23+E34+E45+E56)*0.75</f>
        <v>0</v>
      </c>
      <c r="F78" s="98">
        <f t="shared" si="21"/>
        <v>244817.69999999998</v>
      </c>
      <c r="G78" s="98">
        <f t="shared" si="21"/>
        <v>489416.48249999993</v>
      </c>
      <c r="H78" s="98">
        <f t="shared" si="21"/>
        <v>816178.6875</v>
      </c>
      <c r="I78" s="98">
        <f t="shared" si="21"/>
        <v>751390.46249999991</v>
      </c>
      <c r="J78" s="98">
        <f t="shared" si="21"/>
        <v>1046477.4225</v>
      </c>
      <c r="K78" s="98">
        <f t="shared" si="21"/>
        <v>514219.245</v>
      </c>
      <c r="L78" s="98">
        <f>SUM(D78:K78)</f>
        <v>3862499.9999999995</v>
      </c>
      <c r="M78" s="100"/>
    </row>
    <row r="79" spans="1:15">
      <c r="A79" s="95" t="s">
        <v>105</v>
      </c>
      <c r="B79" s="101" t="s">
        <v>106</v>
      </c>
      <c r="C79" s="102"/>
      <c r="D79" s="98">
        <f t="shared" ref="D79:K79" si="22">(D11+D23+D34+D45+D56)*0.25</f>
        <v>0</v>
      </c>
      <c r="E79" s="99">
        <f t="shared" si="22"/>
        <v>0</v>
      </c>
      <c r="F79" s="98">
        <f t="shared" si="22"/>
        <v>81605.899999999994</v>
      </c>
      <c r="G79" s="98">
        <f t="shared" si="22"/>
        <v>163138.82749999998</v>
      </c>
      <c r="H79" s="98">
        <f t="shared" si="22"/>
        <v>272059.5625</v>
      </c>
      <c r="I79" s="98">
        <f t="shared" si="22"/>
        <v>250463.48749999999</v>
      </c>
      <c r="J79" s="98">
        <f t="shared" si="22"/>
        <v>348825.8075</v>
      </c>
      <c r="K79" s="98">
        <f t="shared" si="22"/>
        <v>171406.41500000001</v>
      </c>
      <c r="L79" s="98">
        <f>SUM(D79:K79)</f>
        <v>1287500</v>
      </c>
      <c r="M79" s="103"/>
    </row>
    <row r="80" spans="1:15">
      <c r="A80" s="104"/>
      <c r="B80" s="105"/>
      <c r="C80" s="106"/>
      <c r="D80" s="107"/>
      <c r="E80" s="108"/>
      <c r="F80" s="107"/>
      <c r="G80" s="107"/>
      <c r="H80" s="107"/>
      <c r="I80" s="107"/>
      <c r="J80" s="107"/>
      <c r="K80" s="107"/>
      <c r="L80" s="107"/>
    </row>
    <row r="81" spans="1:14">
      <c r="A81" s="77"/>
      <c r="C81" s="9"/>
      <c r="E81" s="109"/>
      <c r="F81" s="4"/>
      <c r="G81" s="4"/>
      <c r="H81" s="4"/>
      <c r="I81" s="4"/>
      <c r="J81" s="4"/>
      <c r="K81" s="4"/>
      <c r="L81" s="4"/>
      <c r="M81" s="4"/>
      <c r="N81" s="4"/>
    </row>
    <row r="82" spans="1:14" s="68" customFormat="1" ht="27" customHeight="1"/>
    <row r="83" spans="1:14" s="68" customFormat="1"/>
    <row r="84" spans="1:14" s="68" customFormat="1"/>
    <row r="85" spans="1:14" s="68" customFormat="1"/>
    <row r="86" spans="1:14" s="68" customFormat="1" ht="12.75" customHeight="1"/>
    <row r="87" spans="1:14" s="68" customFormat="1"/>
    <row r="88" spans="1:14" s="68" customFormat="1"/>
    <row r="89" spans="1:14" s="68" customFormat="1"/>
    <row r="90" spans="1:14" s="68" customFormat="1"/>
    <row r="91" spans="1:14" s="68" customFormat="1"/>
    <row r="92" spans="1:14" s="68" customFormat="1"/>
    <row r="93" spans="1:14" s="68" customFormat="1"/>
    <row r="94" spans="1:14" s="68" customFormat="1" ht="12.75" customHeight="1"/>
    <row r="95" spans="1:14" s="68" customFormat="1"/>
    <row r="96" spans="1:14" s="68" customFormat="1"/>
    <row r="97" s="68" customFormat="1"/>
    <row r="98" s="68" customFormat="1"/>
    <row r="99" s="68" customFormat="1"/>
    <row r="100" s="68" customFormat="1"/>
    <row r="101" s="68" customFormat="1" ht="18" customHeight="1"/>
    <row r="102" s="68" customFormat="1" ht="12.75" customHeight="1"/>
    <row r="103" s="68" customFormat="1"/>
    <row r="104" s="68" customFormat="1"/>
    <row r="105" s="68" customFormat="1"/>
    <row r="106" s="68" customFormat="1"/>
    <row r="107" s="68" customFormat="1"/>
    <row r="108" s="68" customFormat="1"/>
    <row r="109" s="68" customFormat="1" ht="13.5" customHeight="1"/>
    <row r="110" s="68" customFormat="1" ht="12.75" customHeight="1"/>
    <row r="111" s="68" customFormat="1"/>
    <row r="112" s="68" customFormat="1"/>
    <row r="113" s="68" customFormat="1"/>
    <row r="114" s="68" customFormat="1"/>
    <row r="115" s="68" customFormat="1"/>
    <row r="116" s="68" customFormat="1"/>
    <row r="117" s="68" customFormat="1" ht="13.5" customHeight="1"/>
    <row r="118" s="68" customFormat="1" ht="12.75" customHeight="1"/>
    <row r="119" s="68" customFormat="1"/>
    <row r="120" s="68" customFormat="1"/>
    <row r="121" s="68" customFormat="1"/>
    <row r="122" s="68" customFormat="1"/>
    <row r="123" s="68" customFormat="1"/>
    <row r="124" s="68" customFormat="1"/>
    <row r="125" s="68" customFormat="1"/>
    <row r="126" s="68" customFormat="1"/>
    <row r="127" s="68" customFormat="1"/>
    <row r="128" s="68" customFormat="1"/>
    <row r="129" s="68" customFormat="1"/>
    <row r="130" s="68" customFormat="1"/>
    <row r="131" s="68" customFormat="1"/>
    <row r="132" s="68" customFormat="1"/>
    <row r="133" s="68" customFormat="1"/>
    <row r="134" s="68" customFormat="1"/>
    <row r="135" s="68" customFormat="1"/>
    <row r="136" s="68" customFormat="1"/>
    <row r="137" s="68" customFormat="1"/>
  </sheetData>
  <mergeCells count="90">
    <mergeCell ref="M45:M47"/>
    <mergeCell ref="N45:N47"/>
    <mergeCell ref="C4:F4"/>
    <mergeCell ref="B7:C7"/>
    <mergeCell ref="K34:K36"/>
    <mergeCell ref="L34:L36"/>
    <mergeCell ref="M34:M36"/>
    <mergeCell ref="N34:N36"/>
    <mergeCell ref="F34:F36"/>
    <mergeCell ref="I23:I25"/>
    <mergeCell ref="M23:M25"/>
    <mergeCell ref="N23:N25"/>
    <mergeCell ref="K11:K13"/>
    <mergeCell ref="L11:L13"/>
    <mergeCell ref="M11:M13"/>
    <mergeCell ref="N11:N13"/>
    <mergeCell ref="A23:A25"/>
    <mergeCell ref="A11:A13"/>
    <mergeCell ref="A34:A36"/>
    <mergeCell ref="A4:B4"/>
    <mergeCell ref="A5:E5"/>
    <mergeCell ref="E34:E36"/>
    <mergeCell ref="B34:C34"/>
    <mergeCell ref="D23:D25"/>
    <mergeCell ref="D34:D36"/>
    <mergeCell ref="B33:C33"/>
    <mergeCell ref="K23:K25"/>
    <mergeCell ref="L23:L25"/>
    <mergeCell ref="B55:C55"/>
    <mergeCell ref="D11:D13"/>
    <mergeCell ref="E11:E13"/>
    <mergeCell ref="F11:F13"/>
    <mergeCell ref="B35:C35"/>
    <mergeCell ref="B36:C36"/>
    <mergeCell ref="B37:C37"/>
    <mergeCell ref="B14:C14"/>
    <mergeCell ref="E45:E47"/>
    <mergeCell ref="E23:E25"/>
    <mergeCell ref="K45:K47"/>
    <mergeCell ref="L45:L47"/>
    <mergeCell ref="B45:C45"/>
    <mergeCell ref="B46:C46"/>
    <mergeCell ref="B48:C48"/>
    <mergeCell ref="F45:F47"/>
    <mergeCell ref="G45:G47"/>
    <mergeCell ref="H45:H47"/>
    <mergeCell ref="D45:D47"/>
    <mergeCell ref="J34:J36"/>
    <mergeCell ref="I45:I47"/>
    <mergeCell ref="J45:J47"/>
    <mergeCell ref="B47:C47"/>
    <mergeCell ref="B44:C44"/>
    <mergeCell ref="G23:G25"/>
    <mergeCell ref="H23:H25"/>
    <mergeCell ref="G34:G36"/>
    <mergeCell ref="H34:H36"/>
    <mergeCell ref="I34:I36"/>
    <mergeCell ref="A45:A47"/>
    <mergeCell ref="L9:M9"/>
    <mergeCell ref="B22:C22"/>
    <mergeCell ref="B11:C11"/>
    <mergeCell ref="B12:C12"/>
    <mergeCell ref="B13:C13"/>
    <mergeCell ref="G11:G13"/>
    <mergeCell ref="H11:H13"/>
    <mergeCell ref="I11:I13"/>
    <mergeCell ref="J11:J13"/>
    <mergeCell ref="B23:C23"/>
    <mergeCell ref="B24:C24"/>
    <mergeCell ref="B25:C25"/>
    <mergeCell ref="B26:C26"/>
    <mergeCell ref="J23:J25"/>
    <mergeCell ref="F23:F25"/>
    <mergeCell ref="A56:A58"/>
    <mergeCell ref="E56:E58"/>
    <mergeCell ref="F56:F58"/>
    <mergeCell ref="G56:G58"/>
    <mergeCell ref="D56:D58"/>
    <mergeCell ref="N56:N58"/>
    <mergeCell ref="B57:C57"/>
    <mergeCell ref="B58:C58"/>
    <mergeCell ref="B59:C59"/>
    <mergeCell ref="B67:C67"/>
    <mergeCell ref="H56:H58"/>
    <mergeCell ref="I56:I58"/>
    <mergeCell ref="J56:J58"/>
    <mergeCell ref="K56:K58"/>
    <mergeCell ref="L56:L58"/>
    <mergeCell ref="M56:M58"/>
    <mergeCell ref="B56:C56"/>
  </mergeCells>
  <phoneticPr fontId="3" type="noConversion"/>
  <hyperlinks>
    <hyperlink ref="B22:C22" r:id="rId1" display="Kaudsed kulud (sh halduskulud ja projekti rakendamist toetavad tegevused nt hanskespetsialist jm - vt ÜM § 21 lg 4-6)" xr:uid="{B9AD5DA8-463E-4DB0-B94E-83578FA39539}"/>
    <hyperlink ref="B44:C44" r:id="rId2" display="Kaudsed kulud (sh halduskulud ja projekti rakendamist toetavad tegevused nt hanskespetsialist jm - vt ÜM § 21 lg 4-6)" xr:uid="{99538B9B-3BFB-44DE-BE01-C79ADD02CE9F}"/>
  </hyperlinks>
  <pageMargins left="0.74803149606299213" right="0.74803149606299213" top="0.98425196850393704" bottom="0.98425196850393704" header="0.51181102362204722" footer="0.51181102362204722"/>
  <pageSetup paperSize="9" scale="41" fitToHeight="3" orientation="landscape" r:id="rId3"/>
  <headerFooter alignWithMargins="0"/>
  <ignoredErrors>
    <ignoredError sqref="D14:F14 L14:M14 G14 L26:M26 E26:K26 E37 E52 E48 L37:M37 F48 G48:K48 M48 E57:I58 E59 L59:M59 E56:I56 E54 E53 G59:K59" formulaRange="1"/>
    <ignoredError sqref="L16 F78:F79"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tegevuskava ja eelarve</vt:lpstr>
    </vt:vector>
  </TitlesOfParts>
  <Manager/>
  <Company>Sotsiaalministeerium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katrin.soopalu</dc:creator>
  <cp:keywords/>
  <dc:description/>
  <cp:lastModifiedBy>Martin Eber</cp:lastModifiedBy>
  <cp:revision/>
  <dcterms:created xsi:type="dcterms:W3CDTF">2008-10-09T12:25:50Z</dcterms:created>
  <dcterms:modified xsi:type="dcterms:W3CDTF">2026-06-04T07:27:53Z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